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-135" windowWidth="15195" windowHeight="7935"/>
  </bookViews>
  <sheets>
    <sheet name="1пг 2023" sheetId="4" r:id="rId1"/>
  </sheets>
  <definedNames>
    <definedName name="_xlnm._FilterDatabase" localSheetId="0" hidden="1">'1пг 2023'!$A$6:$F$98</definedName>
    <definedName name="_xlnm.Print_Titles" localSheetId="0">'1пг 2023'!$6:$6</definedName>
  </definedNames>
  <calcPr calcId="144525"/>
</workbook>
</file>

<file path=xl/calcChain.xml><?xml version="1.0" encoding="utf-8"?>
<calcChain xmlns="http://schemas.openxmlformats.org/spreadsheetml/2006/main">
  <c r="G46" i="4" l="1"/>
  <c r="F70" i="4"/>
  <c r="G37" i="4" l="1"/>
  <c r="G32" i="4"/>
  <c r="G10" i="4"/>
  <c r="G19" i="4"/>
  <c r="G90" i="4" l="1"/>
  <c r="G91" i="4"/>
  <c r="F91" i="4"/>
  <c r="F90" i="4" s="1"/>
  <c r="H97" i="4"/>
  <c r="G96" i="4"/>
  <c r="H82" i="4"/>
  <c r="G50" i="4"/>
  <c r="F37" i="4"/>
  <c r="F96" i="4" l="1"/>
  <c r="H96" i="4" s="1"/>
  <c r="H51" i="4" l="1"/>
  <c r="F32" i="4"/>
  <c r="F50" i="4" l="1"/>
  <c r="H50" i="4" s="1"/>
  <c r="F19" i="4"/>
  <c r="F12" i="4"/>
  <c r="G12" i="4"/>
  <c r="H95" i="4" l="1"/>
  <c r="H80" i="4"/>
  <c r="H77" i="4"/>
  <c r="H71" i="4"/>
  <c r="H69" i="4"/>
  <c r="H67" i="4"/>
  <c r="H64" i="4"/>
  <c r="H63" i="4"/>
  <c r="H44" i="4"/>
  <c r="H35" i="4"/>
  <c r="H33" i="4"/>
  <c r="H31" i="4"/>
  <c r="H30" i="4"/>
  <c r="H28" i="4"/>
  <c r="H25" i="4"/>
  <c r="H23" i="4"/>
  <c r="H22" i="4"/>
  <c r="H18" i="4"/>
  <c r="H16" i="4"/>
  <c r="H15" i="4"/>
  <c r="H13" i="4"/>
  <c r="H11" i="4"/>
  <c r="H9" i="4"/>
  <c r="G93" i="4"/>
  <c r="G81" i="4"/>
  <c r="G79" i="4"/>
  <c r="G76" i="4"/>
  <c r="G72" i="4"/>
  <c r="G70" i="4"/>
  <c r="G68" i="4"/>
  <c r="G66" i="4"/>
  <c r="G62" i="4"/>
  <c r="G54" i="4"/>
  <c r="G52" i="4"/>
  <c r="G48" i="4"/>
  <c r="G43" i="4"/>
  <c r="G42" i="4" s="1"/>
  <c r="G29" i="4"/>
  <c r="G24" i="4"/>
  <c r="G21" i="4"/>
  <c r="G17" i="4"/>
  <c r="H12" i="4"/>
  <c r="G8" i="4"/>
  <c r="G61" i="4" l="1"/>
  <c r="G56" i="4"/>
  <c r="G45" i="4" s="1"/>
  <c r="G26" i="4"/>
  <c r="G7" i="4" s="1"/>
  <c r="G75" i="4"/>
  <c r="H59" i="4"/>
  <c r="G41" i="4" l="1"/>
  <c r="H78" i="4"/>
  <c r="G40" i="4" l="1"/>
  <c r="H65" i="4"/>
  <c r="G98" i="4" l="1"/>
  <c r="H84" i="4"/>
  <c r="H55" i="4"/>
  <c r="H74" i="4" l="1"/>
  <c r="H47" i="4"/>
  <c r="H39" i="4"/>
  <c r="H73" i="4" l="1"/>
  <c r="H58" i="4"/>
  <c r="H57" i="4"/>
  <c r="H53" i="4"/>
  <c r="H49" i="4"/>
  <c r="H27" i="4"/>
  <c r="H37" i="4" l="1"/>
  <c r="H32" i="4"/>
  <c r="F29" i="4"/>
  <c r="H29" i="4" s="1"/>
  <c r="F26" i="4"/>
  <c r="H26" i="4" s="1"/>
  <c r="F24" i="4"/>
  <c r="H24" i="4" s="1"/>
  <c r="F21" i="4"/>
  <c r="H21" i="4" s="1"/>
  <c r="F17" i="4"/>
  <c r="H17" i="4" s="1"/>
  <c r="F10" i="4"/>
  <c r="H10" i="4" s="1"/>
  <c r="F8" i="4"/>
  <c r="H8" i="4" s="1"/>
  <c r="F7" i="4" l="1"/>
  <c r="H7" i="4" s="1"/>
  <c r="F54" i="4" l="1"/>
  <c r="H54" i="4" s="1"/>
  <c r="F86" i="4" l="1"/>
  <c r="F85" i="4" s="1"/>
  <c r="F76" i="4" l="1"/>
  <c r="H76" i="4" s="1"/>
  <c r="F79" i="4"/>
  <c r="H79" i="4" s="1"/>
  <c r="F48" i="4"/>
  <c r="H48" i="4" s="1"/>
  <c r="F93" i="4"/>
  <c r="H93" i="4" s="1"/>
  <c r="F81" i="4"/>
  <c r="F72" i="4"/>
  <c r="H72" i="4" s="1"/>
  <c r="H70" i="4"/>
  <c r="F68" i="4"/>
  <c r="H68" i="4" s="1"/>
  <c r="F66" i="4"/>
  <c r="H66" i="4" s="1"/>
  <c r="F52" i="4"/>
  <c r="F46" i="4"/>
  <c r="H46" i="4" s="1"/>
  <c r="F43" i="4"/>
  <c r="F56" i="4"/>
  <c r="H56" i="4" s="1"/>
  <c r="F62" i="4"/>
  <c r="F61" i="4" l="1"/>
  <c r="H62" i="4"/>
  <c r="H61" i="4"/>
  <c r="H52" i="4"/>
  <c r="F45" i="4"/>
  <c r="H45" i="4" s="1"/>
  <c r="F42" i="4"/>
  <c r="H42" i="4" s="1"/>
  <c r="H43" i="4"/>
  <c r="F75" i="4"/>
  <c r="H75" i="4" s="1"/>
  <c r="H81" i="4"/>
  <c r="F41" i="4" l="1"/>
  <c r="F40" i="4" l="1"/>
  <c r="H41" i="4"/>
  <c r="F98" i="4" l="1"/>
  <c r="H98" i="4" s="1"/>
  <c r="H40" i="4"/>
</calcChain>
</file>

<file path=xl/sharedStrings.xml><?xml version="1.0" encoding="utf-8"?>
<sst xmlns="http://schemas.openxmlformats.org/spreadsheetml/2006/main" count="465" uniqueCount="185">
  <si>
    <t>000</t>
  </si>
  <si>
    <t>0000</t>
  </si>
  <si>
    <t>903</t>
  </si>
  <si>
    <t>936</t>
  </si>
  <si>
    <t>180</t>
  </si>
  <si>
    <t>912</t>
  </si>
  <si>
    <t>151</t>
  </si>
  <si>
    <t>2000000000</t>
  </si>
  <si>
    <t>2020000000</t>
  </si>
  <si>
    <t>943</t>
  </si>
  <si>
    <t>2070000000</t>
  </si>
  <si>
    <t>2070500005</t>
  </si>
  <si>
    <t>2180000000</t>
  </si>
  <si>
    <t>2190000000</t>
  </si>
  <si>
    <t>2070503005</t>
  </si>
  <si>
    <t>2040000000</t>
  </si>
  <si>
    <t>Прочие безвозмездные поступления от негосударственных организаций в бюджеты муниципальных районов</t>
  </si>
  <si>
    <t xml:space="preserve">2040509905 </t>
  </si>
  <si>
    <t xml:space="preserve">                Безвозмездные поступления  от негосударственных организаций в бюджеты муниципальных районов</t>
  </si>
  <si>
    <t xml:space="preserve">        БЕЗВОЗМЕЗДНЫЕ ПОСТУПЛЕНИЯ ОТ НЕГОСУДАРСТВЕННЫХ ОРГАНИЗАЦИЙ</t>
  </si>
  <si>
    <t>2021000000</t>
  </si>
  <si>
    <t>2021500100</t>
  </si>
  <si>
    <t>2021500105</t>
  </si>
  <si>
    <t>2022000000</t>
  </si>
  <si>
    <t>2022021600</t>
  </si>
  <si>
    <t>2022021605</t>
  </si>
  <si>
    <t>2023000000</t>
  </si>
  <si>
    <t>2023002400</t>
  </si>
  <si>
    <t>2023002405</t>
  </si>
  <si>
    <t>2023002700</t>
  </si>
  <si>
    <t>2023002705</t>
  </si>
  <si>
    <t>2023002900</t>
  </si>
  <si>
    <t>2023002905</t>
  </si>
  <si>
    <t>2023999900</t>
  </si>
  <si>
    <t>2023999905</t>
  </si>
  <si>
    <t>2022999905</t>
  </si>
  <si>
    <t>2022999900</t>
  </si>
  <si>
    <t>2020399905</t>
  </si>
  <si>
    <t>2023512005</t>
  </si>
  <si>
    <t>2024001405</t>
  </si>
  <si>
    <t>2024001400</t>
  </si>
  <si>
    <t>2024999905</t>
  </si>
  <si>
    <t>2186001005</t>
  </si>
  <si>
    <t>2196001005</t>
  </si>
  <si>
    <t xml:space="preserve">                  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</si>
  <si>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2024999900</t>
  </si>
  <si>
    <t>2024000000</t>
  </si>
  <si>
    <t>150</t>
  </si>
  <si>
    <t>2022299905</t>
  </si>
  <si>
    <t>Наименование дохода</t>
  </si>
  <si>
    <t>Код  классификации доходов бюджета</t>
  </si>
  <si>
    <t>НАЛОГОВЫЕ И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</si>
  <si>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</si>
  <si>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</si>
  <si>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</si>
  <si>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</si>
  <si>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</si>
  <si>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</si>
  <si>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</si>
  <si>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</si>
  <si>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Прочие субсидии</t>
  </si>
  <si>
    <t>Прочие субсидии бюджетам муниципальных районов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</si>
  <si>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</si>
  <si>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</si>
  <si>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</si>
  <si>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</si>
  <si>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</si>
  <si>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</si>
  <si>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</si>
  <si>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</si>
  <si>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</si>
  <si>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Прочие субвенции </t>
  </si>
  <si>
    <t>Прочие субвенции бюджетам муниципальных районов</t>
  </si>
  <si>
    <t>ВСЕГО ДОХОДОВ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</si>
  <si>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</si>
  <si>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2022530400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</si>
  <si>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</si>
  <si>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2022530405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</si>
  <si>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</si>
  <si>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2024530300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</si>
  <si>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</si>
  <si>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2024530305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</si>
  <si>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</si>
  <si>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</si>
  <si>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</si>
  <si>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</si>
  <si>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Безвозмездные поступления от негосударственных организаций в бюджеты муниципальных районов</t>
  </si>
  <si>
    <t>2040502005</t>
  </si>
  <si>
    <t>2040500005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</si>
  <si>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</si>
  <si>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Прочие межбюджетные трансферты, передаваемые бюджетам</t>
  </si>
  <si>
    <t>Прочие  межбюджетные трансферты, передаваемые бюджетам муниципальных районов</t>
  </si>
  <si>
    <t>2022551905</t>
  </si>
  <si>
    <t>2022551900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</si>
  <si>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</si>
  <si>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</si>
  <si>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</si>
  <si>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</si>
  <si>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</si>
  <si>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</si>
  <si>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</si>
  <si>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</si>
  <si>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</si>
  <si>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</si>
  <si>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</si>
  <si>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</si>
  <si>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</si>
  <si>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</si>
  <si>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</si>
  <si>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</si>
  <si>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</si>
  <si>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</si>
  <si>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</si>
  <si>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</si>
  <si>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</si>
  <si>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 xml:space="preserve">1 01 02000 01 </t>
  </si>
  <si>
    <t xml:space="preserve">1 03 00000 00 </t>
  </si>
  <si>
    <t>1 01 00000 00</t>
  </si>
  <si>
    <t>110</t>
  </si>
  <si>
    <t>Единый сельскохозяйственный налог</t>
  </si>
  <si>
    <t xml:space="preserve">1 05 03000 01 </t>
  </si>
  <si>
    <t xml:space="preserve"> 1 03 02000 01 </t>
  </si>
  <si>
    <t>1 05 00000 00</t>
  </si>
  <si>
    <t>1 05 01000 01</t>
  </si>
  <si>
    <t>Налог, взимаемый в связи с применением патентной системы налогообложения</t>
  </si>
  <si>
    <t>1 06 00000 00</t>
  </si>
  <si>
    <t xml:space="preserve">1 11 00000 00 </t>
  </si>
  <si>
    <t>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</si>
  <si>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</si>
  <si>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</t>
  </si>
  <si>
    <t xml:space="preserve">1 12 01000 01 </t>
  </si>
  <si>
    <t>130</t>
  </si>
  <si>
    <t xml:space="preserve">1 13 01000 05 </t>
  </si>
  <si>
    <t xml:space="preserve">1 11 09000 05 </t>
  </si>
  <si>
    <t xml:space="preserve"> 1 14 02000 05 
</t>
  </si>
  <si>
    <t>Доходы от продажи земельных участков, находящихся в государственной и муниципальной собственности</t>
  </si>
  <si>
    <t>140</t>
  </si>
  <si>
    <t xml:space="preserve">1 16 01000 01 </t>
  </si>
  <si>
    <t>ПРОЧИЕ НЕНАЛОГОВЫЕ ДОХОДЫ</t>
  </si>
  <si>
    <t>Инициативные платежи</t>
  </si>
  <si>
    <t>1 05 04000 02</t>
  </si>
  <si>
    <t xml:space="preserve">  1 14 06000 05 
</t>
  </si>
  <si>
    <t>1 00 00000 00</t>
  </si>
  <si>
    <t xml:space="preserve">1 13 00000 00 </t>
  </si>
  <si>
    <t>1 13 02000 05</t>
  </si>
  <si>
    <t>1 14 00000 00</t>
  </si>
  <si>
    <t xml:space="preserve">1 16 00000 00 </t>
  </si>
  <si>
    <t xml:space="preserve">1 1700000 00 </t>
  </si>
  <si>
    <t xml:space="preserve">1 1715000 05 </t>
  </si>
  <si>
    <t xml:space="preserve">1 06 02000 02 </t>
  </si>
  <si>
    <t xml:space="preserve">Доходы бюджетов бюджетной системы Российской Федерации от возврата бюджетами бюджетной системы Российской Федерации остатков субсидий, субвенций  и иных межбюджетных трансфертов, имеющих целевое назначение, прошлых лет        </t>
  </si>
  <si>
    <t>Процент испол-нения (%)</t>
  </si>
  <si>
    <t>Приложение 1</t>
  </si>
  <si>
    <t>тыс.рублей</t>
  </si>
  <si>
    <t>Единый налог на вмененный доход для отдельных видов деятельности</t>
  </si>
  <si>
    <t>1 05 02000 01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</si>
  <si>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</si>
  <si>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</si>
  <si>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1 08 03000 01</t>
  </si>
  <si>
    <t>1 08 00000 00</t>
  </si>
  <si>
    <t xml:space="preserve">1 16 07000 01 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</si>
  <si>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</si>
  <si>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Сумма на 2023 год </t>
  </si>
  <si>
    <t>2022517900</t>
  </si>
  <si>
    <t>2022517905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</si>
  <si>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</si>
  <si>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</si>
  <si>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Субсидии бюджетам на реализацию мероприятий по оснащению объектов спортивной инфраструктуры спортивно-технологическим оборудованием 
</t>
  </si>
  <si>
    <t>2022522800</t>
  </si>
  <si>
    <t xml:space="preserve">Субсидии бюджетам муниципальных районо вна реализацию мероприятий по оснащению объектов спортивной инфраструктуры спортивно-технологическим оборудованием 
</t>
  </si>
  <si>
    <t>2022522805</t>
  </si>
  <si>
    <t xml:space="preserve">Возврат остатков субсидий, субвенций и иных межбюджетных трансфертов, имеющих целевое назначение, прошлых лет 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</si>
  <si>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</si>
  <si>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Платежи в целях возмещения причиненного ущерба (убытков)</t>
  </si>
  <si>
    <t>Невыясненные поступления</t>
  </si>
  <si>
    <t xml:space="preserve">1 1701050 05 </t>
  </si>
  <si>
    <t xml:space="preserve">Прочие безвозмездные поступления </t>
  </si>
  <si>
    <t>Прочие безвозмездные поступления в бюджеты муниципальных районов</t>
  </si>
  <si>
    <t>Платежи, уплачиваемые в целях возмещения вреда</t>
  </si>
  <si>
    <t>к отчету об исполнении районного бюджета за 9 месяцев 2023 года</t>
  </si>
  <si>
    <t>Объем поступления доходов районного бюджета за 9 месяцев 2023 года</t>
  </si>
  <si>
    <t xml:space="preserve">Исполнено  за 9 месяцев 2023 года                         </t>
  </si>
  <si>
    <t>1 11 05000 05</t>
  </si>
  <si>
    <t xml:space="preserve">1 16 10000 00 </t>
  </si>
  <si>
    <t xml:space="preserve">1 16 11000 01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</si>
</sst>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NewRomanPSMT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3" fillId="0" borderId="0"/>
  </cellStyleXfs>
  <cellXfs count="102">
    <xf numFmtId="0" fontId="0" fillId="0" borderId="0" xfId="0"/>
    <xf numFmtId="0" fontId="1" fillId="0" borderId="0" xfId="0" applyFont="1" applyFill="1"/>
    <xf numFmtId="4" fontId="2" fillId="0" borderId="1" xfId="0" applyNumberFormat="1" applyFont="1" applyFill="1" applyBorder="1" applyAlignment="1">
      <alignment horizontal="right" shrinkToFit="1"/>
    </xf>
    <xf numFmtId="49" fontId="5" fillId="0" borderId="2" xfId="0" applyNumberFormat="1" applyFont="1" applyFill="1" applyBorder="1" applyAlignment="1">
      <alignment horizontal="right" shrinkToFit="1"/>
    </xf>
    <xf numFmtId="49" fontId="5" fillId="0" borderId="3" xfId="0" applyNumberFormat="1" applyFont="1" applyFill="1" applyBorder="1" applyAlignment="1">
      <alignment horizontal="right" shrinkToFit="1"/>
    </xf>
    <xf numFmtId="4" fontId="2" fillId="0" borderId="1" xfId="0" applyNumberFormat="1" applyFont="1" applyFill="1" applyBorder="1"/>
    <xf numFmtId="49" fontId="5" fillId="0" borderId="4" xfId="0" applyNumberFormat="1" applyFont="1" applyFill="1" applyBorder="1" applyAlignment="1">
      <alignment horizontal="right" shrinkToFit="1"/>
    </xf>
    <xf numFmtId="2" fontId="5" fillId="0" borderId="1" xfId="0" applyNumberFormat="1" applyFont="1" applyFill="1" applyBorder="1"/>
    <xf numFmtId="0" fontId="5" fillId="0" borderId="1" xfId="0" applyFont="1" applyFill="1" applyBorder="1"/>
    <xf numFmtId="2" fontId="2" fillId="0" borderId="1" xfId="0" applyNumberFormat="1" applyFont="1" applyFill="1" applyBorder="1"/>
    <xf numFmtId="0" fontId="5" fillId="0" borderId="0" xfId="0" applyFont="1" applyFill="1" applyAlignment="1">
      <alignment horizontal="right"/>
    </xf>
    <xf numFmtId="49" fontId="5" fillId="0" borderId="5" xfId="0" applyNumberFormat="1" applyFont="1" applyFill="1" applyBorder="1" applyAlignment="1">
      <alignment horizontal="right" shrinkToFit="1"/>
    </xf>
    <xf numFmtId="49" fontId="5" fillId="0" borderId="6" xfId="0" applyNumberFormat="1" applyFont="1" applyFill="1" applyBorder="1" applyAlignment="1">
      <alignment horizontal="right" shrinkToFit="1"/>
    </xf>
    <xf numFmtId="49" fontId="5" fillId="0" borderId="7" xfId="0" applyNumberFormat="1" applyFont="1" applyFill="1" applyBorder="1" applyAlignment="1">
      <alignment horizontal="right" shrinkToFit="1"/>
    </xf>
    <xf numFmtId="49" fontId="5" fillId="2" borderId="3" xfId="0" applyNumberFormat="1" applyFont="1" applyFill="1" applyBorder="1" applyAlignment="1">
      <alignment horizontal="right" shrinkToFit="1"/>
    </xf>
    <xf numFmtId="49" fontId="5" fillId="2" borderId="2" xfId="0" applyNumberFormat="1" applyFont="1" applyFill="1" applyBorder="1" applyAlignment="1">
      <alignment horizontal="right" shrinkToFit="1"/>
    </xf>
    <xf numFmtId="49" fontId="5" fillId="2" borderId="4" xfId="0" applyNumberFormat="1" applyFont="1" applyFill="1" applyBorder="1" applyAlignment="1">
      <alignment horizontal="right" shrinkToFit="1"/>
    </xf>
    <xf numFmtId="0" fontId="1" fillId="0" borderId="0" xfId="0" applyFont="1" applyFill="1" applyAlignment="1"/>
    <xf numFmtId="49" fontId="1" fillId="0" borderId="0" xfId="0" applyNumberFormat="1" applyFont="1" applyFill="1" applyAlignment="1"/>
    <xf numFmtId="49" fontId="2" fillId="0" borderId="1" xfId="0" applyNumberFormat="1" applyFont="1" applyFill="1" applyBorder="1" applyAlignment="1">
      <alignment wrapText="1"/>
    </xf>
    <xf numFmtId="49" fontId="5" fillId="0" borderId="1" xfId="0" applyNumberFormat="1" applyFont="1" applyFill="1" applyBorder="1" applyAlignment="1">
      <alignment wrapText="1"/>
    </xf>
    <xf numFmtId="49" fontId="8" fillId="0" borderId="1" xfId="0" applyNumberFormat="1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justify" wrapText="1"/>
    </xf>
    <xf numFmtId="49" fontId="9" fillId="0" borderId="2" xfId="0" applyNumberFormat="1" applyFont="1" applyBorder="1" applyAlignment="1">
      <alignment wrapText="1"/>
    </xf>
    <xf numFmtId="49" fontId="3" fillId="0" borderId="1" xfId="0" applyNumberFormat="1" applyFont="1" applyFill="1" applyBorder="1" applyAlignment="1">
      <alignment horizontal="justify" wrapText="1"/>
    </xf>
    <xf numFmtId="49" fontId="3" fillId="0" borderId="1" xfId="0" applyNumberFormat="1" applyFont="1" applyFill="1" applyBorder="1" applyAlignment="1">
      <alignment wrapText="1"/>
    </xf>
    <xf numFmtId="49" fontId="6" fillId="0" borderId="1" xfId="0" applyNumberFormat="1" applyFont="1" applyFill="1" applyBorder="1" applyAlignment="1">
      <alignment wrapText="1"/>
    </xf>
    <xf numFmtId="0" fontId="10" fillId="3" borderId="1" xfId="0" applyFont="1" applyFill="1" applyBorder="1" applyAlignment="1">
      <alignment horizontal="left" vertical="top" wrapText="1"/>
    </xf>
    <xf numFmtId="49" fontId="2" fillId="0" borderId="7" xfId="0" applyNumberFormat="1" applyFont="1" applyFill="1" applyBorder="1" applyAlignment="1">
      <alignment horizontal="right" shrinkToFit="1"/>
    </xf>
    <xf numFmtId="49" fontId="5" fillId="0" borderId="3" xfId="0" applyNumberFormat="1" applyFont="1" applyFill="1" applyBorder="1" applyAlignment="1">
      <alignment horizontal="center" shrinkToFit="1"/>
    </xf>
    <xf numFmtId="49" fontId="5" fillId="2" borderId="6" xfId="0" applyNumberFormat="1" applyFont="1" applyFill="1" applyBorder="1" applyAlignment="1">
      <alignment horizontal="center" shrinkToFit="1"/>
    </xf>
    <xf numFmtId="49" fontId="5" fillId="2" borderId="3" xfId="0" applyNumberFormat="1" applyFont="1" applyFill="1" applyBorder="1" applyAlignment="1">
      <alignment horizontal="center" shrinkToFit="1"/>
    </xf>
    <xf numFmtId="0" fontId="5" fillId="0" borderId="0" xfId="0" applyFont="1" applyFill="1" applyAlignment="1">
      <alignment horizontal="center"/>
    </xf>
    <xf numFmtId="49" fontId="2" fillId="0" borderId="6" xfId="0" applyNumberFormat="1" applyFont="1" applyFill="1" applyBorder="1" applyAlignment="1">
      <alignment horizontal="center" shrinkToFit="1"/>
    </xf>
    <xf numFmtId="49" fontId="2" fillId="0" borderId="9" xfId="0" applyNumberFormat="1" applyFont="1" applyFill="1" applyBorder="1" applyAlignment="1">
      <alignment horizontal="center" shrinkToFit="1"/>
    </xf>
    <xf numFmtId="0" fontId="8" fillId="3" borderId="0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left" vertical="top" wrapText="1"/>
    </xf>
    <xf numFmtId="4" fontId="5" fillId="0" borderId="4" xfId="0" applyNumberFormat="1" applyFont="1" applyFill="1" applyBorder="1" applyAlignment="1">
      <alignment horizontal="right" shrinkToFit="1"/>
    </xf>
    <xf numFmtId="49" fontId="2" fillId="0" borderId="5" xfId="0" applyNumberFormat="1" applyFont="1" applyFill="1" applyBorder="1" applyAlignment="1">
      <alignment horizontal="right" shrinkToFit="1"/>
    </xf>
    <xf numFmtId="49" fontId="2" fillId="0" borderId="6" xfId="0" applyNumberFormat="1" applyFont="1" applyFill="1" applyBorder="1" applyAlignment="1">
      <alignment horizontal="right" shrinkToFit="1"/>
    </xf>
    <xf numFmtId="49" fontId="2" fillId="0" borderId="8" xfId="0" applyNumberFormat="1" applyFont="1" applyFill="1" applyBorder="1" applyAlignment="1">
      <alignment horizontal="right" shrinkToFit="1"/>
    </xf>
    <xf numFmtId="49" fontId="2" fillId="0" borderId="9" xfId="0" applyNumberFormat="1" applyFont="1" applyFill="1" applyBorder="1" applyAlignment="1">
      <alignment horizontal="right" shrinkToFit="1"/>
    </xf>
    <xf numFmtId="49" fontId="2" fillId="0" borderId="10" xfId="0" applyNumberFormat="1" applyFont="1" applyFill="1" applyBorder="1" applyAlignment="1">
      <alignment horizontal="right" shrinkToFit="1"/>
    </xf>
    <xf numFmtId="49" fontId="5" fillId="0" borderId="0" xfId="0" applyNumberFormat="1" applyFont="1" applyFill="1" applyBorder="1" applyAlignment="1">
      <alignment horizontal="right" shrinkToFit="1"/>
    </xf>
    <xf numFmtId="49" fontId="5" fillId="0" borderId="11" xfId="0" applyNumberFormat="1" applyFont="1" applyFill="1" applyBorder="1" applyAlignment="1">
      <alignment horizontal="right" shrinkToFit="1"/>
    </xf>
    <xf numFmtId="49" fontId="5" fillId="0" borderId="12" xfId="0" applyNumberFormat="1" applyFont="1" applyFill="1" applyBorder="1" applyAlignment="1">
      <alignment horizontal="right" shrinkToFit="1"/>
    </xf>
    <xf numFmtId="0" fontId="8" fillId="3" borderId="3" xfId="0" applyFont="1" applyFill="1" applyBorder="1" applyAlignment="1">
      <alignment horizontal="center" wrapText="1"/>
    </xf>
    <xf numFmtId="0" fontId="8" fillId="3" borderId="3" xfId="0" applyFont="1" applyFill="1" applyBorder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wrapText="1"/>
    </xf>
    <xf numFmtId="0" fontId="5" fillId="0" borderId="0" xfId="0" applyFont="1" applyFill="1" applyAlignment="1">
      <alignment horizontal="left"/>
    </xf>
    <xf numFmtId="49" fontId="5" fillId="0" borderId="13" xfId="0" applyNumberFormat="1" applyFont="1" applyFill="1" applyBorder="1" applyAlignment="1">
      <alignment horizontal="center" wrapText="1"/>
    </xf>
    <xf numFmtId="164" fontId="5" fillId="0" borderId="13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49" fontId="11" fillId="0" borderId="14" xfId="0" applyNumberFormat="1" applyFont="1" applyFill="1" applyBorder="1" applyAlignment="1">
      <alignment horizontal="left" wrapText="1"/>
    </xf>
    <xf numFmtId="49" fontId="5" fillId="0" borderId="14" xfId="0" applyNumberFormat="1" applyFont="1" applyFill="1" applyBorder="1" applyAlignment="1">
      <alignment horizontal="left" wrapText="1"/>
    </xf>
    <xf numFmtId="49" fontId="5" fillId="0" borderId="8" xfId="0" applyNumberFormat="1" applyFont="1" applyFill="1" applyBorder="1" applyAlignment="1">
      <alignment horizontal="right" shrinkToFit="1"/>
    </xf>
    <xf numFmtId="0" fontId="8" fillId="3" borderId="9" xfId="0" applyFont="1" applyFill="1" applyBorder="1" applyAlignment="1">
      <alignment horizontal="center" wrapText="1"/>
    </xf>
    <xf numFmtId="49" fontId="5" fillId="0" borderId="9" xfId="0" applyNumberFormat="1" applyFont="1" applyFill="1" applyBorder="1" applyAlignment="1">
      <alignment horizontal="right" shrinkToFit="1"/>
    </xf>
    <xf numFmtId="49" fontId="5" fillId="0" borderId="10" xfId="0" applyNumberFormat="1" applyFont="1" applyFill="1" applyBorder="1" applyAlignment="1">
      <alignment horizontal="right" shrinkToFit="1"/>
    </xf>
    <xf numFmtId="49" fontId="5" fillId="0" borderId="3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right" shrinkToFit="1"/>
    </xf>
    <xf numFmtId="49" fontId="12" fillId="0" borderId="1" xfId="0" applyNumberFormat="1" applyFont="1" applyFill="1" applyBorder="1" applyAlignment="1">
      <alignment wrapText="1"/>
    </xf>
    <xf numFmtId="0" fontId="5" fillId="0" borderId="1" xfId="1" applyFont="1" applyFill="1" applyBorder="1" applyAlignment="1">
      <alignment vertical="top" wrapText="1"/>
    </xf>
    <xf numFmtId="0" fontId="5" fillId="0" borderId="2" xfId="1" applyFont="1" applyFill="1" applyBorder="1" applyAlignment="1">
      <alignment vertical="top" wrapText="1"/>
    </xf>
    <xf numFmtId="0" fontId="1" fillId="0" borderId="1" xfId="0" applyFont="1" applyFill="1" applyBorder="1"/>
    <xf numFmtId="0" fontId="5" fillId="0" borderId="1" xfId="0" applyFont="1" applyBorder="1"/>
    <xf numFmtId="0" fontId="5" fillId="0" borderId="13" xfId="0" applyFont="1" applyFill="1" applyBorder="1"/>
    <xf numFmtId="49" fontId="5" fillId="0" borderId="2" xfId="0" applyNumberFormat="1" applyFont="1" applyFill="1" applyBorder="1" applyAlignment="1">
      <alignment wrapText="1"/>
    </xf>
    <xf numFmtId="49" fontId="6" fillId="0" borderId="2" xfId="0" applyNumberFormat="1" applyFont="1" applyFill="1" applyBorder="1" applyAlignment="1">
      <alignment wrapText="1"/>
    </xf>
    <xf numFmtId="49" fontId="6" fillId="0" borderId="13" xfId="0" applyNumberFormat="1" applyFont="1" applyFill="1" applyBorder="1" applyAlignment="1">
      <alignment wrapText="1"/>
    </xf>
    <xf numFmtId="49" fontId="6" fillId="0" borderId="8" xfId="0" applyNumberFormat="1" applyFont="1" applyFill="1" applyBorder="1" applyAlignment="1">
      <alignment wrapText="1"/>
    </xf>
    <xf numFmtId="49" fontId="5" fillId="0" borderId="1" xfId="0" applyNumberFormat="1" applyFont="1" applyFill="1" applyBorder="1" applyAlignment="1"/>
    <xf numFmtId="0" fontId="5" fillId="0" borderId="0" xfId="0" applyFont="1" applyFill="1" applyAlignment="1">
      <alignment horizontal="center" wrapText="1"/>
    </xf>
    <xf numFmtId="2" fontId="8" fillId="3" borderId="3" xfId="0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 shrinkToFit="1"/>
    </xf>
    <xf numFmtId="49" fontId="5" fillId="0" borderId="9" xfId="0" applyNumberFormat="1" applyFont="1" applyFill="1" applyBorder="1" applyAlignment="1">
      <alignment horizontal="center" shrinkToFit="1"/>
    </xf>
    <xf numFmtId="0" fontId="5" fillId="0" borderId="0" xfId="0" applyFont="1" applyFill="1" applyAlignment="1">
      <alignment horizontal="left"/>
    </xf>
    <xf numFmtId="0" fontId="5" fillId="0" borderId="0" xfId="0" applyNumberFormat="1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9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" fontId="5" fillId="0" borderId="0" xfId="0" applyNumberFormat="1" applyFont="1" applyFill="1" applyAlignment="1">
      <alignment horizontal="left"/>
    </xf>
    <xf numFmtId="4" fontId="5" fillId="0" borderId="0" xfId="0" applyNumberFormat="1" applyFont="1" applyFill="1" applyBorder="1" applyAlignment="1">
      <alignment horizontal="left" wrapText="1"/>
    </xf>
    <xf numFmtId="4" fontId="4" fillId="0" borderId="0" xfId="0" applyNumberFormat="1" applyFont="1" applyFill="1" applyAlignment="1">
      <alignment horizontal="center"/>
    </xf>
    <xf numFmtId="4" fontId="1" fillId="0" borderId="0" xfId="0" applyNumberFormat="1" applyFont="1" applyFill="1"/>
    <xf numFmtId="4" fontId="2" fillId="0" borderId="0" xfId="0" applyNumberFormat="1" applyFont="1" applyFill="1" applyBorder="1" applyAlignment="1">
      <alignment horizontal="center" vertical="center"/>
    </xf>
    <xf numFmtId="4" fontId="4" fillId="0" borderId="9" xfId="0" applyNumberFormat="1" applyFont="1" applyFill="1" applyBorder="1" applyAlignment="1">
      <alignment horizontal="center" vertical="center" wrapText="1"/>
    </xf>
    <xf numFmtId="4" fontId="5" fillId="0" borderId="9" xfId="0" applyNumberFormat="1" applyFont="1" applyFill="1" applyBorder="1" applyAlignment="1">
      <alignment horizontal="right" vertical="center"/>
    </xf>
    <xf numFmtId="4" fontId="5" fillId="0" borderId="13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4" fontId="5" fillId="0" borderId="1" xfId="0" applyNumberFormat="1" applyFont="1" applyFill="1" applyBorder="1" applyAlignment="1"/>
    <xf numFmtId="4" fontId="5" fillId="0" borderId="4" xfId="0" applyNumberFormat="1" applyFont="1" applyFill="1" applyBorder="1"/>
    <xf numFmtId="4" fontId="5" fillId="0" borderId="4" xfId="0" applyNumberFormat="1" applyFont="1" applyFill="1" applyBorder="1" applyAlignment="1">
      <alignment horizontal="right"/>
    </xf>
    <xf numFmtId="4" fontId="5" fillId="0" borderId="0" xfId="0" applyNumberFormat="1" applyFont="1" applyFill="1" applyAlignment="1">
      <alignment horizontal="right"/>
    </xf>
  </cellXfs>
  <cellStyles count="2">
    <cellStyle name="Обычный" xfId="0" builtinId="0"/>
    <cellStyle name="Обычный 3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130"/>
  <sheetViews>
    <sheetView tabSelected="1" view="pageBreakPreview" topLeftCell="A90" zoomScale="110" zoomScaleNormal="70" zoomScaleSheetLayoutView="110" workbookViewId="0">
      <selection activeCell="G41" sqref="G41"/>
    </sheetView>
  </sheetViews>
  <sheetFormatPr defaultRowHeight="15.75" outlineLevelRow="6"/>
  <cols>
    <col min="1" max="1" width="69" style="18" customWidth="1"/>
    <col min="2" max="2" width="5.140625" style="10" customWidth="1"/>
    <col min="3" max="3" width="15.28515625" style="32" customWidth="1"/>
    <col min="4" max="4" width="5.85546875" style="10" customWidth="1"/>
    <col min="5" max="5" width="4.85546875" style="10" customWidth="1"/>
    <col min="6" max="6" width="13.85546875" style="101" customWidth="1"/>
    <col min="7" max="7" width="14.28515625" style="92" customWidth="1"/>
    <col min="8" max="8" width="11.5703125" style="1" customWidth="1"/>
    <col min="9" max="16384" width="9.140625" style="1"/>
  </cols>
  <sheetData>
    <row r="1" spans="1:8" ht="19.5" customHeight="1">
      <c r="B1" s="50"/>
      <c r="D1" s="50"/>
      <c r="E1" s="50"/>
      <c r="F1" s="89" t="s">
        <v>152</v>
      </c>
      <c r="G1" s="89"/>
      <c r="H1" s="77"/>
    </row>
    <row r="2" spans="1:8" ht="31.5" customHeight="1">
      <c r="B2" s="53"/>
      <c r="C2" s="73"/>
      <c r="D2" s="53"/>
      <c r="E2" s="53"/>
      <c r="F2" s="90" t="s">
        <v>179</v>
      </c>
      <c r="G2" s="90"/>
      <c r="H2" s="78"/>
    </row>
    <row r="3" spans="1:8" ht="27" customHeight="1">
      <c r="A3" s="82"/>
      <c r="B3" s="82"/>
      <c r="C3" s="82"/>
      <c r="D3" s="82"/>
      <c r="E3" s="82"/>
      <c r="F3" s="91"/>
    </row>
    <row r="4" spans="1:8" ht="29.25" customHeight="1">
      <c r="A4" s="87" t="s">
        <v>180</v>
      </c>
      <c r="B4" s="87"/>
      <c r="C4" s="87"/>
      <c r="D4" s="87"/>
      <c r="E4" s="87"/>
      <c r="F4" s="93"/>
      <c r="G4" s="93"/>
      <c r="H4" s="88"/>
    </row>
    <row r="5" spans="1:8" ht="18.75">
      <c r="A5" s="83"/>
      <c r="B5" s="83"/>
      <c r="C5" s="83"/>
      <c r="D5" s="83"/>
      <c r="E5" s="83"/>
      <c r="F5" s="94"/>
      <c r="G5" s="95" t="s">
        <v>153</v>
      </c>
      <c r="H5" s="79"/>
    </row>
    <row r="6" spans="1:8" ht="44.25" customHeight="1">
      <c r="A6" s="51" t="s">
        <v>49</v>
      </c>
      <c r="B6" s="84" t="s">
        <v>50</v>
      </c>
      <c r="C6" s="85"/>
      <c r="D6" s="85"/>
      <c r="E6" s="86"/>
      <c r="F6" s="96" t="s">
        <v>162</v>
      </c>
      <c r="G6" s="96" t="s">
        <v>181</v>
      </c>
      <c r="H6" s="52" t="s">
        <v>151</v>
      </c>
    </row>
    <row r="7" spans="1:8" ht="22.5" customHeight="1" outlineLevel="1">
      <c r="A7" s="27" t="s">
        <v>51</v>
      </c>
      <c r="B7" s="38" t="s">
        <v>0</v>
      </c>
      <c r="C7" s="33" t="s">
        <v>142</v>
      </c>
      <c r="D7" s="39" t="s">
        <v>1</v>
      </c>
      <c r="E7" s="28" t="s">
        <v>0</v>
      </c>
      <c r="F7" s="2">
        <f>F8+F10+F12+F17+F21+F24+F26+F29+F32+F37</f>
        <v>95545.330000000016</v>
      </c>
      <c r="G7" s="2">
        <f>G8+G10+G12+G17+G19+G21+G24+G26+G29+G32+G37</f>
        <v>86210.010000000009</v>
      </c>
      <c r="H7" s="2">
        <f>G7/F7*100</f>
        <v>90.229433505541294</v>
      </c>
    </row>
    <row r="8" spans="1:8" ht="16.5" customHeight="1" outlineLevel="1">
      <c r="A8" s="36" t="s">
        <v>96</v>
      </c>
      <c r="B8" s="3" t="s">
        <v>0</v>
      </c>
      <c r="C8" s="46" t="s">
        <v>117</v>
      </c>
      <c r="D8" s="4" t="s">
        <v>1</v>
      </c>
      <c r="E8" s="6" t="s">
        <v>0</v>
      </c>
      <c r="F8" s="37">
        <f>F9</f>
        <v>25441.1</v>
      </c>
      <c r="G8" s="37">
        <f t="shared" ref="G8" si="0">G9</f>
        <v>19382.560000000001</v>
      </c>
      <c r="H8" s="61">
        <f t="shared" ref="H8:H59" si="1">G8/F8*100</f>
        <v>76.186013969521767</v>
      </c>
    </row>
    <row r="9" spans="1:8" ht="16.5" customHeight="1" outlineLevel="1">
      <c r="A9" s="36" t="s">
        <v>97</v>
      </c>
      <c r="B9" s="3" t="s">
        <v>0</v>
      </c>
      <c r="C9" s="46" t="s">
        <v>115</v>
      </c>
      <c r="D9" s="4" t="s">
        <v>1</v>
      </c>
      <c r="E9" s="6" t="s">
        <v>118</v>
      </c>
      <c r="F9" s="37">
        <v>25441.1</v>
      </c>
      <c r="G9" s="37">
        <v>19382.560000000001</v>
      </c>
      <c r="H9" s="61">
        <f t="shared" si="1"/>
        <v>76.186013969521767</v>
      </c>
    </row>
    <row r="10" spans="1:8" ht="30.75" customHeight="1" outlineLevel="1">
      <c r="A10" s="36" t="s">
        <v>98</v>
      </c>
      <c r="B10" s="3" t="s">
        <v>0</v>
      </c>
      <c r="C10" s="47" t="s">
        <v>116</v>
      </c>
      <c r="D10" s="4" t="s">
        <v>1</v>
      </c>
      <c r="E10" s="6" t="s">
        <v>0</v>
      </c>
      <c r="F10" s="37">
        <f>F11</f>
        <v>6557</v>
      </c>
      <c r="G10" s="37">
        <f>G11</f>
        <v>5520.96</v>
      </c>
      <c r="H10" s="61">
        <f t="shared" si="1"/>
        <v>84.199481470184537</v>
      </c>
    </row>
    <row r="11" spans="1:8" ht="32.25" customHeight="1" outlineLevel="1">
      <c r="A11" s="36" t="s">
        <v>99</v>
      </c>
      <c r="B11" s="3" t="s">
        <v>0</v>
      </c>
      <c r="C11" s="46" t="s">
        <v>121</v>
      </c>
      <c r="D11" s="4" t="s">
        <v>1</v>
      </c>
      <c r="E11" s="6" t="s">
        <v>118</v>
      </c>
      <c r="F11" s="37">
        <v>6557</v>
      </c>
      <c r="G11" s="37">
        <v>5520.96</v>
      </c>
      <c r="H11" s="61">
        <f t="shared" si="1"/>
        <v>84.199481470184537</v>
      </c>
    </row>
    <row r="12" spans="1:8" ht="16.5" customHeight="1" outlineLevel="1">
      <c r="A12" s="36" t="s">
        <v>100</v>
      </c>
      <c r="B12" s="3" t="s">
        <v>0</v>
      </c>
      <c r="C12" s="46" t="s">
        <v>122</v>
      </c>
      <c r="D12" s="4" t="s">
        <v>1</v>
      </c>
      <c r="E12" s="6" t="s">
        <v>0</v>
      </c>
      <c r="F12" s="37">
        <f>F13+F14+F15+F16</f>
        <v>38271</v>
      </c>
      <c r="G12" s="37">
        <f>G13+G14+G15+G16</f>
        <v>38858.51</v>
      </c>
      <c r="H12" s="61">
        <f t="shared" si="1"/>
        <v>101.53513103916805</v>
      </c>
    </row>
    <row r="13" spans="1:8" ht="32.25" customHeight="1" outlineLevel="1">
      <c r="A13" s="36" t="s">
        <v>101</v>
      </c>
      <c r="B13" s="3" t="s">
        <v>0</v>
      </c>
      <c r="C13" s="47" t="s">
        <v>123</v>
      </c>
      <c r="D13" s="4" t="s">
        <v>1</v>
      </c>
      <c r="E13" s="6" t="s">
        <v>118</v>
      </c>
      <c r="F13" s="37">
        <v>36367</v>
      </c>
      <c r="G13" s="37">
        <v>37531.839999999997</v>
      </c>
      <c r="H13" s="61">
        <f t="shared" si="1"/>
        <v>103.20301372123077</v>
      </c>
    </row>
    <row r="14" spans="1:8" ht="32.25" customHeight="1" outlineLevel="1">
      <c r="A14" s="36" t="s">
        <v>154</v>
      </c>
      <c r="B14" s="3" t="s">
        <v>0</v>
      </c>
      <c r="C14" s="47" t="s">
        <v>155</v>
      </c>
      <c r="D14" s="4" t="s">
        <v>1</v>
      </c>
      <c r="E14" s="6" t="s">
        <v>118</v>
      </c>
      <c r="F14" s="37">
        <v>0</v>
      </c>
      <c r="G14" s="37">
        <v>-12.99</v>
      </c>
      <c r="H14" s="61"/>
    </row>
    <row r="15" spans="1:8" ht="16.5" customHeight="1" outlineLevel="1">
      <c r="A15" s="48" t="s">
        <v>119</v>
      </c>
      <c r="B15" s="3" t="s">
        <v>0</v>
      </c>
      <c r="C15" s="46" t="s">
        <v>120</v>
      </c>
      <c r="D15" s="4" t="s">
        <v>1</v>
      </c>
      <c r="E15" s="6" t="s">
        <v>118</v>
      </c>
      <c r="F15" s="37">
        <v>404</v>
      </c>
      <c r="G15" s="37">
        <v>193.08</v>
      </c>
      <c r="H15" s="61">
        <f t="shared" si="1"/>
        <v>47.792079207920793</v>
      </c>
    </row>
    <row r="16" spans="1:8" ht="33" customHeight="1" outlineLevel="1">
      <c r="A16" s="49" t="s">
        <v>124</v>
      </c>
      <c r="B16" s="3" t="s">
        <v>0</v>
      </c>
      <c r="C16" s="46" t="s">
        <v>140</v>
      </c>
      <c r="D16" s="4" t="s">
        <v>1</v>
      </c>
      <c r="E16" s="6" t="s">
        <v>118</v>
      </c>
      <c r="F16" s="37">
        <v>1500</v>
      </c>
      <c r="G16" s="37">
        <v>1146.58</v>
      </c>
      <c r="H16" s="61">
        <f t="shared" si="1"/>
        <v>76.438666666666663</v>
      </c>
    </row>
    <row r="17" spans="1:9" ht="16.5" customHeight="1" outlineLevel="1">
      <c r="A17" s="36" t="s">
        <v>102</v>
      </c>
      <c r="B17" s="3" t="s">
        <v>0</v>
      </c>
      <c r="C17" s="46" t="s">
        <v>125</v>
      </c>
      <c r="D17" s="4" t="s">
        <v>1</v>
      </c>
      <c r="E17" s="6" t="s">
        <v>0</v>
      </c>
      <c r="F17" s="37">
        <f>F18</f>
        <v>7598</v>
      </c>
      <c r="G17" s="37">
        <f t="shared" ref="G17" si="2">G18</f>
        <v>4918.6400000000003</v>
      </c>
      <c r="H17" s="61">
        <f t="shared" si="1"/>
        <v>64.735983153461447</v>
      </c>
    </row>
    <row r="18" spans="1:9" ht="16.5" customHeight="1" outlineLevel="1">
      <c r="A18" s="36" t="s">
        <v>103</v>
      </c>
      <c r="B18" s="3" t="s">
        <v>0</v>
      </c>
      <c r="C18" s="46" t="s">
        <v>149</v>
      </c>
      <c r="D18" s="4" t="s">
        <v>1</v>
      </c>
      <c r="E18" s="6" t="s">
        <v>118</v>
      </c>
      <c r="F18" s="37">
        <v>7598</v>
      </c>
      <c r="G18" s="37">
        <v>4918.6400000000003</v>
      </c>
      <c r="H18" s="61">
        <f t="shared" si="1"/>
        <v>64.735983153461447</v>
      </c>
    </row>
    <row r="19" spans="1:9" ht="16.5" customHeight="1" outlineLevel="1">
      <c r="A19" s="54" t="s">
        <v>156</v>
      </c>
      <c r="B19" s="3" t="s">
        <v>0</v>
      </c>
      <c r="C19" s="60" t="s">
        <v>159</v>
      </c>
      <c r="D19" s="4" t="s">
        <v>1</v>
      </c>
      <c r="E19" s="6" t="s">
        <v>0</v>
      </c>
      <c r="F19" s="37">
        <f>F20</f>
        <v>0</v>
      </c>
      <c r="G19" s="37">
        <f>G20</f>
        <v>75.62</v>
      </c>
      <c r="H19" s="61"/>
    </row>
    <row r="20" spans="1:9" ht="30.75" customHeight="1" outlineLevel="1">
      <c r="A20" s="55" t="s">
        <v>157</v>
      </c>
      <c r="B20" s="3" t="s">
        <v>0</v>
      </c>
      <c r="C20" s="60" t="s">
        <v>158</v>
      </c>
      <c r="D20" s="4" t="s">
        <v>1</v>
      </c>
      <c r="E20" s="6" t="s">
        <v>118</v>
      </c>
      <c r="F20" s="37">
        <v>0</v>
      </c>
      <c r="G20" s="37">
        <v>75.62</v>
      </c>
      <c r="H20" s="61"/>
      <c r="I20" s="92"/>
    </row>
    <row r="21" spans="1:9" ht="49.5" customHeight="1" outlineLevel="1">
      <c r="A21" s="36" t="s">
        <v>104</v>
      </c>
      <c r="B21" s="56" t="s">
        <v>0</v>
      </c>
      <c r="C21" s="57" t="s">
        <v>126</v>
      </c>
      <c r="D21" s="58" t="s">
        <v>1</v>
      </c>
      <c r="E21" s="59" t="s">
        <v>0</v>
      </c>
      <c r="F21" s="37">
        <f>F22+F23</f>
        <v>4508.8</v>
      </c>
      <c r="G21" s="37">
        <f>G22+G23</f>
        <v>3807.2099999999996</v>
      </c>
      <c r="H21" s="61">
        <f t="shared" si="1"/>
        <v>84.439540454222836</v>
      </c>
    </row>
    <row r="22" spans="1:9" ht="93" customHeight="1" outlineLevel="1">
      <c r="A22" s="36" t="s">
        <v>105</v>
      </c>
      <c r="B22" s="3" t="s">
        <v>0</v>
      </c>
      <c r="C22" s="46" t="s">
        <v>182</v>
      </c>
      <c r="D22" s="4" t="s">
        <v>1</v>
      </c>
      <c r="E22" s="6" t="s">
        <v>127</v>
      </c>
      <c r="F22" s="37">
        <v>4505.8</v>
      </c>
      <c r="G22" s="37">
        <v>3804.74</v>
      </c>
      <c r="H22" s="61">
        <f t="shared" si="1"/>
        <v>84.440942784855068</v>
      </c>
    </row>
    <row r="23" spans="1:9" ht="79.5" customHeight="1" outlineLevel="1">
      <c r="A23" s="49" t="s">
        <v>128</v>
      </c>
      <c r="B23" s="3" t="s">
        <v>0</v>
      </c>
      <c r="C23" s="46" t="s">
        <v>133</v>
      </c>
      <c r="D23" s="4" t="s">
        <v>1</v>
      </c>
      <c r="E23" s="6" t="s">
        <v>127</v>
      </c>
      <c r="F23" s="37">
        <v>3</v>
      </c>
      <c r="G23" s="37">
        <v>2.4700000000000002</v>
      </c>
      <c r="H23" s="61">
        <f t="shared" si="1"/>
        <v>82.333333333333343</v>
      </c>
    </row>
    <row r="24" spans="1:9" ht="16.5" customHeight="1" outlineLevel="1">
      <c r="A24" s="36" t="s">
        <v>106</v>
      </c>
      <c r="B24" s="3" t="s">
        <v>0</v>
      </c>
      <c r="C24" s="46" t="s">
        <v>129</v>
      </c>
      <c r="D24" s="4" t="s">
        <v>1</v>
      </c>
      <c r="E24" s="6" t="s">
        <v>0</v>
      </c>
      <c r="F24" s="37">
        <f>F25</f>
        <v>254</v>
      </c>
      <c r="G24" s="37">
        <f t="shared" ref="G24" si="3">G25</f>
        <v>256.72000000000003</v>
      </c>
      <c r="H24" s="61">
        <f t="shared" si="1"/>
        <v>101.07086614173228</v>
      </c>
    </row>
    <row r="25" spans="1:9" ht="16.5" customHeight="1" outlineLevel="1">
      <c r="A25" s="36" t="s">
        <v>107</v>
      </c>
      <c r="B25" s="3" t="s">
        <v>0</v>
      </c>
      <c r="C25" s="46" t="s">
        <v>130</v>
      </c>
      <c r="D25" s="4" t="s">
        <v>1</v>
      </c>
      <c r="E25" s="6" t="s">
        <v>127</v>
      </c>
      <c r="F25" s="37">
        <v>254</v>
      </c>
      <c r="G25" s="37">
        <v>256.72000000000003</v>
      </c>
      <c r="H25" s="61">
        <f t="shared" si="1"/>
        <v>101.07086614173228</v>
      </c>
    </row>
    <row r="26" spans="1:9" ht="31.5" customHeight="1" outlineLevel="1">
      <c r="A26" s="36" t="s">
        <v>108</v>
      </c>
      <c r="B26" s="3" t="s">
        <v>0</v>
      </c>
      <c r="C26" s="46" t="s">
        <v>143</v>
      </c>
      <c r="D26" s="4" t="s">
        <v>1</v>
      </c>
      <c r="E26" s="6" t="s">
        <v>0</v>
      </c>
      <c r="F26" s="37">
        <f>F27+F28</f>
        <v>11522.43</v>
      </c>
      <c r="G26" s="37">
        <f t="shared" ref="G26" si="4">G27+G28</f>
        <v>9413.14</v>
      </c>
      <c r="H26" s="61">
        <f t="shared" si="1"/>
        <v>81.694052383047662</v>
      </c>
    </row>
    <row r="27" spans="1:9" ht="16.5" customHeight="1" outlineLevel="1">
      <c r="A27" s="36" t="s">
        <v>109</v>
      </c>
      <c r="B27" s="3" t="s">
        <v>0</v>
      </c>
      <c r="C27" s="46" t="s">
        <v>132</v>
      </c>
      <c r="D27" s="4" t="s">
        <v>1</v>
      </c>
      <c r="E27" s="6" t="s">
        <v>131</v>
      </c>
      <c r="F27" s="37">
        <v>11361.43</v>
      </c>
      <c r="G27" s="37">
        <v>9282.49</v>
      </c>
      <c r="H27" s="61">
        <f t="shared" si="1"/>
        <v>81.701775216676069</v>
      </c>
    </row>
    <row r="28" spans="1:9" ht="16.5" customHeight="1" outlineLevel="1">
      <c r="A28" s="36" t="s">
        <v>110</v>
      </c>
      <c r="B28" s="3" t="s">
        <v>0</v>
      </c>
      <c r="C28" s="46" t="s">
        <v>144</v>
      </c>
      <c r="D28" s="4" t="s">
        <v>1</v>
      </c>
      <c r="E28" s="6" t="s">
        <v>131</v>
      </c>
      <c r="F28" s="37">
        <v>161</v>
      </c>
      <c r="G28" s="37">
        <v>130.65</v>
      </c>
      <c r="H28" s="61">
        <f t="shared" si="1"/>
        <v>81.149068322981364</v>
      </c>
    </row>
    <row r="29" spans="1:9" ht="16.5" customHeight="1" outlineLevel="1">
      <c r="A29" s="36" t="s">
        <v>111</v>
      </c>
      <c r="B29" s="3" t="s">
        <v>0</v>
      </c>
      <c r="C29" s="46" t="s">
        <v>145</v>
      </c>
      <c r="D29" s="4" t="s">
        <v>1</v>
      </c>
      <c r="E29" s="6" t="s">
        <v>0</v>
      </c>
      <c r="F29" s="37">
        <f>F30+F31</f>
        <v>402.5</v>
      </c>
      <c r="G29" s="37">
        <f t="shared" ref="G29" si="5">G30+G31</f>
        <v>2613.06</v>
      </c>
      <c r="H29" s="61">
        <f t="shared" si="1"/>
        <v>649.20745341614906</v>
      </c>
    </row>
    <row r="30" spans="1:9" ht="84" customHeight="1" outlineLevel="1">
      <c r="A30" s="36" t="s">
        <v>112</v>
      </c>
      <c r="B30" s="3" t="s">
        <v>0</v>
      </c>
      <c r="C30" s="47" t="s">
        <v>134</v>
      </c>
      <c r="D30" s="4" t="s">
        <v>1</v>
      </c>
      <c r="E30" s="6" t="s">
        <v>0</v>
      </c>
      <c r="F30" s="37">
        <v>102.5</v>
      </c>
      <c r="G30" s="37">
        <v>392.08</v>
      </c>
      <c r="H30" s="61">
        <f t="shared" si="1"/>
        <v>382.51707317073169</v>
      </c>
    </row>
    <row r="31" spans="1:9" ht="30.75" customHeight="1" outlineLevel="1">
      <c r="A31" s="49" t="s">
        <v>135</v>
      </c>
      <c r="B31" s="3" t="s">
        <v>0</v>
      </c>
      <c r="C31" s="74" t="s">
        <v>141</v>
      </c>
      <c r="D31" s="4" t="s">
        <v>1</v>
      </c>
      <c r="E31" s="6" t="s">
        <v>0</v>
      </c>
      <c r="F31" s="37">
        <v>300</v>
      </c>
      <c r="G31" s="37">
        <v>2220.98</v>
      </c>
      <c r="H31" s="61">
        <f t="shared" si="1"/>
        <v>740.32666666666671</v>
      </c>
    </row>
    <row r="32" spans="1:9" ht="16.5" customHeight="1" outlineLevel="1">
      <c r="A32" s="36" t="s">
        <v>113</v>
      </c>
      <c r="B32" s="3" t="s">
        <v>0</v>
      </c>
      <c r="C32" s="46" t="s">
        <v>146</v>
      </c>
      <c r="D32" s="4" t="s">
        <v>1</v>
      </c>
      <c r="E32" s="6" t="s">
        <v>0</v>
      </c>
      <c r="F32" s="37">
        <f>F33+F34+F35</f>
        <v>351.5</v>
      </c>
      <c r="G32" s="37">
        <f>G33+G34+G35+G36</f>
        <v>939.84999999999991</v>
      </c>
      <c r="H32" s="61">
        <f t="shared" si="1"/>
        <v>267.38264580369838</v>
      </c>
    </row>
    <row r="33" spans="1:8" ht="17.25" customHeight="1" outlineLevel="1">
      <c r="A33" s="36" t="s">
        <v>114</v>
      </c>
      <c r="B33" s="3" t="s">
        <v>0</v>
      </c>
      <c r="C33" s="46" t="s">
        <v>137</v>
      </c>
      <c r="D33" s="4" t="s">
        <v>1</v>
      </c>
      <c r="E33" s="6" t="s">
        <v>136</v>
      </c>
      <c r="F33" s="37">
        <v>1.5</v>
      </c>
      <c r="G33" s="37">
        <v>124.3</v>
      </c>
      <c r="H33" s="61">
        <f t="shared" si="1"/>
        <v>8286.6666666666661</v>
      </c>
    </row>
    <row r="34" spans="1:8" ht="18.75" hidden="1" customHeight="1" outlineLevel="1">
      <c r="A34" s="36" t="s">
        <v>161</v>
      </c>
      <c r="B34" s="3" t="s">
        <v>0</v>
      </c>
      <c r="C34" s="46" t="s">
        <v>160</v>
      </c>
      <c r="D34" s="4" t="s">
        <v>1</v>
      </c>
      <c r="E34" s="6" t="s">
        <v>136</v>
      </c>
      <c r="F34" s="37">
        <v>0</v>
      </c>
      <c r="G34" s="37">
        <v>0</v>
      </c>
      <c r="H34" s="61"/>
    </row>
    <row r="35" spans="1:8" ht="17.25" customHeight="1" outlineLevel="1">
      <c r="A35" s="36" t="s">
        <v>173</v>
      </c>
      <c r="B35" s="3" t="s">
        <v>0</v>
      </c>
      <c r="C35" s="46" t="s">
        <v>183</v>
      </c>
      <c r="D35" s="4" t="s">
        <v>1</v>
      </c>
      <c r="E35" s="6" t="s">
        <v>136</v>
      </c>
      <c r="F35" s="37">
        <v>350</v>
      </c>
      <c r="G35" s="37">
        <v>50</v>
      </c>
      <c r="H35" s="61">
        <f t="shared" si="1"/>
        <v>14.285714285714285</v>
      </c>
    </row>
    <row r="36" spans="1:8" ht="17.25" customHeight="1" outlineLevel="1">
      <c r="A36" s="36" t="s">
        <v>178</v>
      </c>
      <c r="B36" s="3" t="s">
        <v>0</v>
      </c>
      <c r="C36" s="46" t="s">
        <v>184</v>
      </c>
      <c r="D36" s="4" t="s">
        <v>1</v>
      </c>
      <c r="E36" s="6" t="s">
        <v>136</v>
      </c>
      <c r="F36" s="37"/>
      <c r="G36" s="37">
        <v>765.55</v>
      </c>
      <c r="H36" s="61"/>
    </row>
    <row r="37" spans="1:8" ht="17.25" customHeight="1" outlineLevel="1">
      <c r="A37" s="48" t="s">
        <v>138</v>
      </c>
      <c r="B37" s="44" t="s">
        <v>0</v>
      </c>
      <c r="C37" s="35" t="s">
        <v>147</v>
      </c>
      <c r="D37" s="43" t="s">
        <v>1</v>
      </c>
      <c r="E37" s="45" t="s">
        <v>0</v>
      </c>
      <c r="F37" s="37">
        <f>F38+F39</f>
        <v>639</v>
      </c>
      <c r="G37" s="37">
        <f>G38+G39</f>
        <v>423.74</v>
      </c>
      <c r="H37" s="61">
        <f t="shared" si="1"/>
        <v>66.312989045383404</v>
      </c>
    </row>
    <row r="38" spans="1:8" ht="16.5" customHeight="1" outlineLevel="1">
      <c r="A38" s="48" t="s">
        <v>174</v>
      </c>
      <c r="B38" s="3" t="s">
        <v>0</v>
      </c>
      <c r="C38" s="46" t="s">
        <v>175</v>
      </c>
      <c r="D38" s="4" t="s">
        <v>1</v>
      </c>
      <c r="E38" s="6" t="s">
        <v>4</v>
      </c>
      <c r="F38" s="37"/>
      <c r="G38" s="37">
        <v>-7.0000000000000007E-2</v>
      </c>
      <c r="H38" s="61"/>
    </row>
    <row r="39" spans="1:8" ht="16.5" customHeight="1" outlineLevel="1">
      <c r="A39" s="66" t="s">
        <v>139</v>
      </c>
      <c r="B39" s="3" t="s">
        <v>0</v>
      </c>
      <c r="C39" s="46" t="s">
        <v>148</v>
      </c>
      <c r="D39" s="4" t="s">
        <v>1</v>
      </c>
      <c r="E39" s="6" t="s">
        <v>47</v>
      </c>
      <c r="F39" s="37">
        <v>639</v>
      </c>
      <c r="G39" s="37">
        <v>423.81</v>
      </c>
      <c r="H39" s="61">
        <f t="shared" si="1"/>
        <v>66.323943661971825</v>
      </c>
    </row>
    <row r="40" spans="1:8" ht="21" customHeight="1" outlineLevel="2">
      <c r="A40" s="19" t="s">
        <v>52</v>
      </c>
      <c r="B40" s="40" t="s">
        <v>0</v>
      </c>
      <c r="C40" s="34" t="s">
        <v>7</v>
      </c>
      <c r="D40" s="41" t="s">
        <v>1</v>
      </c>
      <c r="E40" s="42" t="s">
        <v>0</v>
      </c>
      <c r="F40" s="5">
        <f>F41+F85+F90+F93+F96</f>
        <v>443448.29</v>
      </c>
      <c r="G40" s="5">
        <f>G41+G85+G90+G93+G96</f>
        <v>306643.98000000004</v>
      </c>
      <c r="H40" s="2">
        <f t="shared" si="1"/>
        <v>69.149884420571354</v>
      </c>
    </row>
    <row r="41" spans="1:8" ht="31.5" outlineLevel="2">
      <c r="A41" s="20" t="s">
        <v>53</v>
      </c>
      <c r="B41" s="3" t="s">
        <v>0</v>
      </c>
      <c r="C41" s="29" t="s">
        <v>8</v>
      </c>
      <c r="D41" s="4" t="s">
        <v>1</v>
      </c>
      <c r="E41" s="6" t="s">
        <v>47</v>
      </c>
      <c r="F41" s="61">
        <f>F42+F45+F61+F75</f>
        <v>443297.12</v>
      </c>
      <c r="G41" s="61">
        <f>G42+G45+G61+G75</f>
        <v>306246.81000000006</v>
      </c>
      <c r="H41" s="61">
        <f t="shared" si="1"/>
        <v>69.083870881001914</v>
      </c>
    </row>
    <row r="42" spans="1:8" ht="17.25" customHeight="1" outlineLevel="6">
      <c r="A42" s="20" t="s">
        <v>54</v>
      </c>
      <c r="B42" s="3" t="s">
        <v>0</v>
      </c>
      <c r="C42" s="29" t="s">
        <v>20</v>
      </c>
      <c r="D42" s="4" t="s">
        <v>1</v>
      </c>
      <c r="E42" s="6" t="s">
        <v>47</v>
      </c>
      <c r="F42" s="61">
        <f>F43</f>
        <v>114774</v>
      </c>
      <c r="G42" s="61">
        <f t="shared" ref="G42:G43" si="6">G43</f>
        <v>88689</v>
      </c>
      <c r="H42" s="61">
        <f t="shared" si="1"/>
        <v>77.272727272727266</v>
      </c>
    </row>
    <row r="43" spans="1:8" ht="18.75" customHeight="1" outlineLevel="6">
      <c r="A43" s="20" t="s">
        <v>55</v>
      </c>
      <c r="B43" s="3" t="s">
        <v>0</v>
      </c>
      <c r="C43" s="29" t="s">
        <v>21</v>
      </c>
      <c r="D43" s="4" t="s">
        <v>1</v>
      </c>
      <c r="E43" s="6" t="s">
        <v>47</v>
      </c>
      <c r="F43" s="61">
        <f>F44</f>
        <v>114774</v>
      </c>
      <c r="G43" s="61">
        <f t="shared" si="6"/>
        <v>88689</v>
      </c>
      <c r="H43" s="61">
        <f t="shared" si="1"/>
        <v>77.272727272727266</v>
      </c>
    </row>
    <row r="44" spans="1:8" ht="31.5" outlineLevel="6">
      <c r="A44" s="20" t="s">
        <v>56</v>
      </c>
      <c r="B44" s="3" t="s">
        <v>5</v>
      </c>
      <c r="C44" s="29" t="s">
        <v>22</v>
      </c>
      <c r="D44" s="4" t="s">
        <v>1</v>
      </c>
      <c r="E44" s="6" t="s">
        <v>47</v>
      </c>
      <c r="F44" s="97">
        <v>114774</v>
      </c>
      <c r="G44" s="97">
        <v>88689</v>
      </c>
      <c r="H44" s="61">
        <f t="shared" si="1"/>
        <v>77.272727272727266</v>
      </c>
    </row>
    <row r="45" spans="1:8" ht="31.5" outlineLevel="6">
      <c r="A45" s="20" t="s">
        <v>57</v>
      </c>
      <c r="B45" s="3" t="s">
        <v>0</v>
      </c>
      <c r="C45" s="29" t="s">
        <v>23</v>
      </c>
      <c r="D45" s="4" t="s">
        <v>1</v>
      </c>
      <c r="E45" s="6" t="s">
        <v>47</v>
      </c>
      <c r="F45" s="61">
        <f>F46+F48+F50+F52+F54+F56</f>
        <v>191700.00000000003</v>
      </c>
      <c r="G45" s="61">
        <f>G46+G48+G50+G52+G54+G56</f>
        <v>122616.54000000001</v>
      </c>
      <c r="H45" s="61">
        <f t="shared" si="1"/>
        <v>63.96272300469483</v>
      </c>
    </row>
    <row r="46" spans="1:8" s="17" customFormat="1" ht="81" customHeight="1" outlineLevel="6">
      <c r="A46" s="20" t="s">
        <v>58</v>
      </c>
      <c r="B46" s="3" t="s">
        <v>0</v>
      </c>
      <c r="C46" s="29" t="s">
        <v>24</v>
      </c>
      <c r="D46" s="4" t="s">
        <v>1</v>
      </c>
      <c r="E46" s="6" t="s">
        <v>47</v>
      </c>
      <c r="F46" s="98">
        <f>F47</f>
        <v>38096.300000000003</v>
      </c>
      <c r="G46" s="98">
        <f t="shared" ref="G46" si="7">G47</f>
        <v>33558.199999999997</v>
      </c>
      <c r="H46" s="61">
        <f t="shared" si="1"/>
        <v>88.087819552029984</v>
      </c>
    </row>
    <row r="47" spans="1:8" ht="90.75" customHeight="1" outlineLevel="6">
      <c r="A47" s="20" t="s">
        <v>59</v>
      </c>
      <c r="B47" s="3" t="s">
        <v>3</v>
      </c>
      <c r="C47" s="29" t="s">
        <v>25</v>
      </c>
      <c r="D47" s="4" t="s">
        <v>1</v>
      </c>
      <c r="E47" s="6" t="s">
        <v>47</v>
      </c>
      <c r="F47" s="97">
        <v>38096.300000000003</v>
      </c>
      <c r="G47" s="97">
        <v>33558.199999999997</v>
      </c>
      <c r="H47" s="61">
        <f t="shared" si="1"/>
        <v>88.087819552029984</v>
      </c>
    </row>
    <row r="48" spans="1:8" ht="63.75" customHeight="1" outlineLevel="6">
      <c r="A48" s="20" t="s">
        <v>165</v>
      </c>
      <c r="B48" s="3" t="s">
        <v>0</v>
      </c>
      <c r="C48" s="29" t="s">
        <v>163</v>
      </c>
      <c r="D48" s="4" t="s">
        <v>1</v>
      </c>
      <c r="E48" s="6" t="s">
        <v>47</v>
      </c>
      <c r="F48" s="97">
        <f>F49</f>
        <v>667.3</v>
      </c>
      <c r="G48" s="97">
        <f t="shared" ref="G48" si="8">G49</f>
        <v>425.16</v>
      </c>
      <c r="H48" s="61">
        <f t="shared" si="1"/>
        <v>63.713472201408671</v>
      </c>
    </row>
    <row r="49" spans="1:8" ht="63" customHeight="1" outlineLevel="6">
      <c r="A49" s="20" t="s">
        <v>166</v>
      </c>
      <c r="B49" s="3" t="s">
        <v>2</v>
      </c>
      <c r="C49" s="29" t="s">
        <v>164</v>
      </c>
      <c r="D49" s="4" t="s">
        <v>1</v>
      </c>
      <c r="E49" s="6" t="s">
        <v>47</v>
      </c>
      <c r="F49" s="97">
        <v>667.3</v>
      </c>
      <c r="G49" s="97">
        <v>425.16</v>
      </c>
      <c r="H49" s="61">
        <f t="shared" si="1"/>
        <v>63.713472201408671</v>
      </c>
    </row>
    <row r="50" spans="1:8" ht="53.25" customHeight="1" outlineLevel="6">
      <c r="A50" s="63" t="s">
        <v>167</v>
      </c>
      <c r="B50" s="11" t="s">
        <v>0</v>
      </c>
      <c r="C50" s="29" t="s">
        <v>168</v>
      </c>
      <c r="D50" s="4" t="s">
        <v>1</v>
      </c>
      <c r="E50" s="6" t="s">
        <v>47</v>
      </c>
      <c r="F50" s="97">
        <f>F51</f>
        <v>2774</v>
      </c>
      <c r="G50" s="97">
        <f>G51</f>
        <v>2774</v>
      </c>
      <c r="H50" s="61">
        <f t="shared" si="1"/>
        <v>100</v>
      </c>
    </row>
    <row r="51" spans="1:8" ht="55.5" customHeight="1" outlineLevel="6">
      <c r="A51" s="64" t="s">
        <v>169</v>
      </c>
      <c r="B51" s="15" t="s">
        <v>3</v>
      </c>
      <c r="C51" s="29" t="s">
        <v>170</v>
      </c>
      <c r="D51" s="4" t="s">
        <v>1</v>
      </c>
      <c r="E51" s="6" t="s">
        <v>47</v>
      </c>
      <c r="F51" s="97">
        <v>2774</v>
      </c>
      <c r="G51" s="97">
        <v>2774</v>
      </c>
      <c r="H51" s="61">
        <f t="shared" si="1"/>
        <v>100</v>
      </c>
    </row>
    <row r="52" spans="1:8" ht="62.25" customHeight="1" outlineLevel="6">
      <c r="A52" s="21" t="s">
        <v>74</v>
      </c>
      <c r="B52" s="3" t="s">
        <v>0</v>
      </c>
      <c r="C52" s="29" t="s">
        <v>75</v>
      </c>
      <c r="D52" s="4" t="s">
        <v>1</v>
      </c>
      <c r="E52" s="6" t="s">
        <v>47</v>
      </c>
      <c r="F52" s="97">
        <f>F53</f>
        <v>3342.4</v>
      </c>
      <c r="G52" s="97">
        <f t="shared" ref="G52" si="9">G53</f>
        <v>1801.02</v>
      </c>
      <c r="H52" s="61">
        <f t="shared" si="1"/>
        <v>53.884035423647681</v>
      </c>
    </row>
    <row r="53" spans="1:8" ht="63" outlineLevel="6">
      <c r="A53" s="21" t="s">
        <v>76</v>
      </c>
      <c r="B53" s="3" t="s">
        <v>2</v>
      </c>
      <c r="C53" s="29" t="s">
        <v>77</v>
      </c>
      <c r="D53" s="4" t="s">
        <v>1</v>
      </c>
      <c r="E53" s="6" t="s">
        <v>47</v>
      </c>
      <c r="F53" s="97">
        <v>3342.4</v>
      </c>
      <c r="G53" s="97">
        <v>1801.02</v>
      </c>
      <c r="H53" s="61">
        <f t="shared" si="1"/>
        <v>53.884035423647681</v>
      </c>
    </row>
    <row r="54" spans="1:8" ht="19.5" customHeight="1" outlineLevel="6">
      <c r="A54" s="21" t="s">
        <v>94</v>
      </c>
      <c r="B54" s="3" t="s">
        <v>0</v>
      </c>
      <c r="C54" s="29" t="s">
        <v>93</v>
      </c>
      <c r="D54" s="4" t="s">
        <v>1</v>
      </c>
      <c r="E54" s="6" t="s">
        <v>47</v>
      </c>
      <c r="F54" s="97">
        <f>F55</f>
        <v>95.6</v>
      </c>
      <c r="G54" s="97">
        <f t="shared" ref="G54" si="10">G55</f>
        <v>95.6</v>
      </c>
      <c r="H54" s="61">
        <f t="shared" si="1"/>
        <v>100</v>
      </c>
    </row>
    <row r="55" spans="1:8" ht="31.5" outlineLevel="6">
      <c r="A55" s="21" t="s">
        <v>95</v>
      </c>
      <c r="B55" s="3" t="s">
        <v>3</v>
      </c>
      <c r="C55" s="29" t="s">
        <v>92</v>
      </c>
      <c r="D55" s="4" t="s">
        <v>1</v>
      </c>
      <c r="E55" s="6" t="s">
        <v>47</v>
      </c>
      <c r="F55" s="97">
        <v>95.6</v>
      </c>
      <c r="G55" s="97">
        <v>95.6</v>
      </c>
      <c r="H55" s="61">
        <f t="shared" si="1"/>
        <v>100</v>
      </c>
    </row>
    <row r="56" spans="1:8" ht="18.75" customHeight="1" outlineLevel="2">
      <c r="A56" s="20" t="s">
        <v>60</v>
      </c>
      <c r="B56" s="3" t="s">
        <v>0</v>
      </c>
      <c r="C56" s="29" t="s">
        <v>36</v>
      </c>
      <c r="D56" s="4" t="s">
        <v>1</v>
      </c>
      <c r="E56" s="6" t="s">
        <v>47</v>
      </c>
      <c r="F56" s="61">
        <f>F57+F58+F59+F60</f>
        <v>146724.40000000002</v>
      </c>
      <c r="G56" s="61">
        <f t="shared" ref="G56" si="11">G57+G58+G59+G60</f>
        <v>83962.560000000012</v>
      </c>
      <c r="H56" s="61">
        <f t="shared" si="1"/>
        <v>57.224674287303266</v>
      </c>
    </row>
    <row r="57" spans="1:8" ht="18.75" customHeight="1" outlineLevel="2">
      <c r="A57" s="20" t="s">
        <v>61</v>
      </c>
      <c r="B57" s="3" t="s">
        <v>2</v>
      </c>
      <c r="C57" s="29" t="s">
        <v>35</v>
      </c>
      <c r="D57" s="4" t="s">
        <v>1</v>
      </c>
      <c r="E57" s="6" t="s">
        <v>47</v>
      </c>
      <c r="F57" s="97">
        <v>11866.88</v>
      </c>
      <c r="G57" s="97">
        <v>11661.71</v>
      </c>
      <c r="H57" s="61">
        <f t="shared" si="1"/>
        <v>98.271070407723002</v>
      </c>
    </row>
    <row r="58" spans="1:8" ht="18.75" customHeight="1" outlineLevel="2">
      <c r="A58" s="20" t="s">
        <v>61</v>
      </c>
      <c r="B58" s="3" t="s">
        <v>5</v>
      </c>
      <c r="C58" s="29" t="s">
        <v>48</v>
      </c>
      <c r="D58" s="4" t="s">
        <v>1</v>
      </c>
      <c r="E58" s="6" t="s">
        <v>47</v>
      </c>
      <c r="F58" s="97">
        <v>80630.3</v>
      </c>
      <c r="G58" s="97">
        <v>64858.11</v>
      </c>
      <c r="H58" s="61">
        <f t="shared" si="1"/>
        <v>80.438879676746836</v>
      </c>
    </row>
    <row r="59" spans="1:8" ht="18.75" customHeight="1" outlineLevel="2">
      <c r="A59" s="20" t="s">
        <v>61</v>
      </c>
      <c r="B59" s="3" t="s">
        <v>3</v>
      </c>
      <c r="C59" s="29" t="s">
        <v>35</v>
      </c>
      <c r="D59" s="4" t="s">
        <v>1</v>
      </c>
      <c r="E59" s="6" t="s">
        <v>47</v>
      </c>
      <c r="F59" s="97">
        <v>54227.22</v>
      </c>
      <c r="G59" s="97">
        <v>7442.74</v>
      </c>
      <c r="H59" s="61">
        <f t="shared" si="1"/>
        <v>13.725099682410418</v>
      </c>
    </row>
    <row r="60" spans="1:8" hidden="1" outlineLevel="6">
      <c r="A60" s="20" t="s">
        <v>61</v>
      </c>
      <c r="B60" s="3" t="s">
        <v>9</v>
      </c>
      <c r="C60" s="4" t="s">
        <v>35</v>
      </c>
      <c r="D60" s="4" t="s">
        <v>1</v>
      </c>
      <c r="E60" s="6" t="s">
        <v>47</v>
      </c>
      <c r="F60" s="8"/>
      <c r="G60" s="1"/>
    </row>
    <row r="61" spans="1:8" ht="33" outlineLevel="6">
      <c r="A61" s="62" t="s">
        <v>62</v>
      </c>
      <c r="B61" s="3" t="s">
        <v>0</v>
      </c>
      <c r="C61" s="29" t="s">
        <v>26</v>
      </c>
      <c r="D61" s="4" t="s">
        <v>1</v>
      </c>
      <c r="E61" s="6" t="s">
        <v>47</v>
      </c>
      <c r="F61" s="61">
        <f>F62+F66+F68+F70+F72</f>
        <v>126627.43000000001</v>
      </c>
      <c r="G61" s="61">
        <f>G62+G66+G68+G70+G72</f>
        <v>89423.87</v>
      </c>
      <c r="H61" s="61">
        <f t="shared" ref="H61:H71" si="12">G61/F61*100</f>
        <v>70.619667476470141</v>
      </c>
    </row>
    <row r="62" spans="1:8" ht="31.5" outlineLevel="6">
      <c r="A62" s="22" t="s">
        <v>63</v>
      </c>
      <c r="B62" s="3" t="s">
        <v>0</v>
      </c>
      <c r="C62" s="29" t="s">
        <v>27</v>
      </c>
      <c r="D62" s="4" t="s">
        <v>1</v>
      </c>
      <c r="E62" s="6" t="s">
        <v>47</v>
      </c>
      <c r="F62" s="61">
        <f>F63+F64+F65</f>
        <v>14360.2</v>
      </c>
      <c r="G62" s="61">
        <f t="shared" ref="G62" si="13">G63+G64+G65</f>
        <v>10424</v>
      </c>
      <c r="H62" s="61">
        <f t="shared" si="12"/>
        <v>72.589518251834932</v>
      </c>
    </row>
    <row r="63" spans="1:8" ht="31.5" outlineLevel="6">
      <c r="A63" s="20" t="s">
        <v>64</v>
      </c>
      <c r="B63" s="3" t="s">
        <v>2</v>
      </c>
      <c r="C63" s="29" t="s">
        <v>28</v>
      </c>
      <c r="D63" s="4" t="s">
        <v>1</v>
      </c>
      <c r="E63" s="6" t="s">
        <v>47</v>
      </c>
      <c r="F63" s="97">
        <v>9522</v>
      </c>
      <c r="G63" s="97">
        <v>7119.65</v>
      </c>
      <c r="H63" s="61">
        <f t="shared" si="12"/>
        <v>74.770531400966178</v>
      </c>
    </row>
    <row r="64" spans="1:8" ht="31.5" outlineLevel="6">
      <c r="A64" s="20" t="s">
        <v>64</v>
      </c>
      <c r="B64" s="3" t="s">
        <v>5</v>
      </c>
      <c r="C64" s="29" t="s">
        <v>28</v>
      </c>
      <c r="D64" s="4" t="s">
        <v>1</v>
      </c>
      <c r="E64" s="6" t="s">
        <v>47</v>
      </c>
      <c r="F64" s="97">
        <v>2437</v>
      </c>
      <c r="G64" s="97">
        <v>1827.9</v>
      </c>
      <c r="H64" s="61">
        <f t="shared" si="12"/>
        <v>75.006155108740259</v>
      </c>
    </row>
    <row r="65" spans="1:8" ht="31.5" outlineLevel="6">
      <c r="A65" s="20" t="s">
        <v>64</v>
      </c>
      <c r="B65" s="3" t="s">
        <v>3</v>
      </c>
      <c r="C65" s="29" t="s">
        <v>28</v>
      </c>
      <c r="D65" s="4" t="s">
        <v>1</v>
      </c>
      <c r="E65" s="6" t="s">
        <v>47</v>
      </c>
      <c r="F65" s="97">
        <v>2401.1999999999998</v>
      </c>
      <c r="G65" s="97">
        <v>1476.45</v>
      </c>
      <c r="H65" s="61">
        <f t="shared" si="12"/>
        <v>61.488005997001508</v>
      </c>
    </row>
    <row r="66" spans="1:8" ht="47.25" outlineLevel="6">
      <c r="A66" s="20" t="s">
        <v>65</v>
      </c>
      <c r="B66" s="3" t="s">
        <v>0</v>
      </c>
      <c r="C66" s="29" t="s">
        <v>29</v>
      </c>
      <c r="D66" s="4" t="s">
        <v>1</v>
      </c>
      <c r="E66" s="6" t="s">
        <v>47</v>
      </c>
      <c r="F66" s="61">
        <f>F67</f>
        <v>2498</v>
      </c>
      <c r="G66" s="61">
        <f t="shared" ref="G66" si="14">G67</f>
        <v>1840.76</v>
      </c>
      <c r="H66" s="61">
        <f t="shared" si="12"/>
        <v>73.689351481184957</v>
      </c>
    </row>
    <row r="67" spans="1:8" ht="47.25" outlineLevel="6">
      <c r="A67" s="20" t="s">
        <v>66</v>
      </c>
      <c r="B67" s="3" t="s">
        <v>2</v>
      </c>
      <c r="C67" s="29" t="s">
        <v>30</v>
      </c>
      <c r="D67" s="4" t="s">
        <v>1</v>
      </c>
      <c r="E67" s="6" t="s">
        <v>47</v>
      </c>
      <c r="F67" s="97">
        <v>2498</v>
      </c>
      <c r="G67" s="97">
        <v>1840.76</v>
      </c>
      <c r="H67" s="61">
        <f t="shared" si="12"/>
        <v>73.689351481184957</v>
      </c>
    </row>
    <row r="68" spans="1:8" ht="77.25" customHeight="1" outlineLevel="2">
      <c r="A68" s="20" t="s">
        <v>67</v>
      </c>
      <c r="B68" s="3" t="s">
        <v>0</v>
      </c>
      <c r="C68" s="29" t="s">
        <v>31</v>
      </c>
      <c r="D68" s="4" t="s">
        <v>1</v>
      </c>
      <c r="E68" s="6" t="s">
        <v>47</v>
      </c>
      <c r="F68" s="61">
        <f>F69</f>
        <v>1100.5999999999999</v>
      </c>
      <c r="G68" s="61">
        <f t="shared" ref="G68" si="15">G69</f>
        <v>306.63</v>
      </c>
      <c r="H68" s="61">
        <f t="shared" si="12"/>
        <v>27.860258041068509</v>
      </c>
    </row>
    <row r="69" spans="1:8" ht="77.25" customHeight="1" outlineLevel="2">
      <c r="A69" s="20" t="s">
        <v>68</v>
      </c>
      <c r="B69" s="3" t="s">
        <v>2</v>
      </c>
      <c r="C69" s="29" t="s">
        <v>32</v>
      </c>
      <c r="D69" s="4" t="s">
        <v>1</v>
      </c>
      <c r="E69" s="6" t="s">
        <v>47</v>
      </c>
      <c r="F69" s="97">
        <v>1100.5999999999999</v>
      </c>
      <c r="G69" s="97">
        <v>306.63</v>
      </c>
      <c r="H69" s="61">
        <f t="shared" si="12"/>
        <v>27.860258041068509</v>
      </c>
    </row>
    <row r="70" spans="1:8" ht="65.25" customHeight="1" outlineLevel="6">
      <c r="A70" s="20" t="s">
        <v>69</v>
      </c>
      <c r="B70" s="3" t="s">
        <v>0</v>
      </c>
      <c r="C70" s="29" t="s">
        <v>38</v>
      </c>
      <c r="D70" s="4" t="s">
        <v>1</v>
      </c>
      <c r="E70" s="6" t="s">
        <v>47</v>
      </c>
      <c r="F70" s="97">
        <f>F71</f>
        <v>5</v>
      </c>
      <c r="G70" s="97">
        <f t="shared" ref="G70" si="16">G71</f>
        <v>2.5</v>
      </c>
      <c r="H70" s="61">
        <f t="shared" si="12"/>
        <v>50</v>
      </c>
    </row>
    <row r="71" spans="1:8" ht="60" customHeight="1" outlineLevel="6">
      <c r="A71" s="20" t="s">
        <v>70</v>
      </c>
      <c r="B71" s="3" t="s">
        <v>3</v>
      </c>
      <c r="C71" s="29" t="s">
        <v>38</v>
      </c>
      <c r="D71" s="4" t="s">
        <v>1</v>
      </c>
      <c r="E71" s="6" t="s">
        <v>47</v>
      </c>
      <c r="F71" s="97">
        <v>5</v>
      </c>
      <c r="G71" s="97">
        <v>2.5</v>
      </c>
      <c r="H71" s="61">
        <f t="shared" si="12"/>
        <v>50</v>
      </c>
    </row>
    <row r="72" spans="1:8" ht="18.75" customHeight="1" outlineLevel="2">
      <c r="A72" s="20" t="s">
        <v>71</v>
      </c>
      <c r="B72" s="3" t="s">
        <v>0</v>
      </c>
      <c r="C72" s="29" t="s">
        <v>33</v>
      </c>
      <c r="D72" s="4" t="s">
        <v>1</v>
      </c>
      <c r="E72" s="6" t="s">
        <v>47</v>
      </c>
      <c r="F72" s="97">
        <f>F73+F74</f>
        <v>108663.63</v>
      </c>
      <c r="G72" s="97">
        <f t="shared" ref="G72" si="17">G73+G74</f>
        <v>76849.98</v>
      </c>
      <c r="H72" s="61">
        <f t="shared" ref="H72:H82" si="18">G72/F72*100</f>
        <v>70.722816824727829</v>
      </c>
    </row>
    <row r="73" spans="1:8" ht="18.75" customHeight="1" outlineLevel="3">
      <c r="A73" s="20" t="s">
        <v>72</v>
      </c>
      <c r="B73" s="3" t="s">
        <v>2</v>
      </c>
      <c r="C73" s="29" t="s">
        <v>34</v>
      </c>
      <c r="D73" s="4" t="s">
        <v>1</v>
      </c>
      <c r="E73" s="6" t="s">
        <v>47</v>
      </c>
      <c r="F73" s="97">
        <v>100678.7</v>
      </c>
      <c r="G73" s="97">
        <v>70426.89</v>
      </c>
      <c r="H73" s="61">
        <f t="shared" si="18"/>
        <v>69.952124928112909</v>
      </c>
    </row>
    <row r="74" spans="1:8" ht="18.75" customHeight="1" outlineLevel="4">
      <c r="A74" s="20" t="s">
        <v>72</v>
      </c>
      <c r="B74" s="3" t="s">
        <v>3</v>
      </c>
      <c r="C74" s="29" t="s">
        <v>37</v>
      </c>
      <c r="D74" s="4" t="s">
        <v>1</v>
      </c>
      <c r="E74" s="6" t="s">
        <v>6</v>
      </c>
      <c r="F74" s="97">
        <v>7984.93</v>
      </c>
      <c r="G74" s="97">
        <v>6423.09</v>
      </c>
      <c r="H74" s="61">
        <f t="shared" si="18"/>
        <v>80.440154140361912</v>
      </c>
    </row>
    <row r="75" spans="1:8" ht="21.75" customHeight="1" outlineLevel="6">
      <c r="A75" s="72" t="s">
        <v>84</v>
      </c>
      <c r="B75" s="3" t="s">
        <v>0</v>
      </c>
      <c r="C75" s="29" t="s">
        <v>46</v>
      </c>
      <c r="D75" s="4" t="s">
        <v>1</v>
      </c>
      <c r="E75" s="6" t="s">
        <v>47</v>
      </c>
      <c r="F75" s="97">
        <f>F76+F79+F81</f>
        <v>10195.689999999999</v>
      </c>
      <c r="G75" s="97">
        <f t="shared" ref="G75" si="19">G76+G79+G81</f>
        <v>5517.4000000000005</v>
      </c>
      <c r="H75" s="61">
        <f t="shared" si="18"/>
        <v>54.115023112707441</v>
      </c>
    </row>
    <row r="76" spans="1:8" ht="59.25" customHeight="1" outlineLevel="6">
      <c r="A76" s="20" t="s">
        <v>82</v>
      </c>
      <c r="B76" s="3" t="s">
        <v>0</v>
      </c>
      <c r="C76" s="29" t="s">
        <v>40</v>
      </c>
      <c r="D76" s="4" t="s">
        <v>1</v>
      </c>
      <c r="E76" s="6" t="s">
        <v>47</v>
      </c>
      <c r="F76" s="97">
        <f>F78+F77</f>
        <v>237.79000000000002</v>
      </c>
      <c r="G76" s="97">
        <f t="shared" ref="G76" si="20">G78+G77</f>
        <v>183.81</v>
      </c>
      <c r="H76" s="61">
        <f t="shared" si="18"/>
        <v>77.29929769965095</v>
      </c>
    </row>
    <row r="77" spans="1:8" ht="63" outlineLevel="6">
      <c r="A77" s="20" t="s">
        <v>83</v>
      </c>
      <c r="B77" s="3" t="s">
        <v>5</v>
      </c>
      <c r="C77" s="29" t="s">
        <v>39</v>
      </c>
      <c r="D77" s="4" t="s">
        <v>1</v>
      </c>
      <c r="E77" s="6" t="s">
        <v>47</v>
      </c>
      <c r="F77" s="97">
        <v>231.86</v>
      </c>
      <c r="G77" s="97">
        <v>178.96</v>
      </c>
      <c r="H77" s="61">
        <f t="shared" si="18"/>
        <v>77.184507892693858</v>
      </c>
    </row>
    <row r="78" spans="1:8" ht="68.25" customHeight="1" outlineLevel="6">
      <c r="A78" s="20" t="s">
        <v>83</v>
      </c>
      <c r="B78" s="3" t="s">
        <v>3</v>
      </c>
      <c r="C78" s="29" t="s">
        <v>39</v>
      </c>
      <c r="D78" s="4" t="s">
        <v>1</v>
      </c>
      <c r="E78" s="6" t="s">
        <v>47</v>
      </c>
      <c r="F78" s="97">
        <v>5.93</v>
      </c>
      <c r="G78" s="97">
        <v>4.8499999999999996</v>
      </c>
      <c r="H78" s="61">
        <f t="shared" si="18"/>
        <v>81.787521079258013</v>
      </c>
    </row>
    <row r="79" spans="1:8" ht="63" outlineLevel="3">
      <c r="A79" s="20" t="s">
        <v>78</v>
      </c>
      <c r="B79" s="11" t="s">
        <v>0</v>
      </c>
      <c r="C79" s="30" t="s">
        <v>79</v>
      </c>
      <c r="D79" s="12" t="s">
        <v>1</v>
      </c>
      <c r="E79" s="13" t="s">
        <v>47</v>
      </c>
      <c r="F79" s="97">
        <f>F80</f>
        <v>6796.4</v>
      </c>
      <c r="G79" s="97">
        <f t="shared" ref="G79" si="21">G80</f>
        <v>4457.22</v>
      </c>
      <c r="H79" s="61">
        <f t="shared" si="18"/>
        <v>65.582072862103473</v>
      </c>
    </row>
    <row r="80" spans="1:8" ht="78.75" outlineLevel="4">
      <c r="A80" s="23" t="s">
        <v>80</v>
      </c>
      <c r="B80" s="15" t="s">
        <v>2</v>
      </c>
      <c r="C80" s="31" t="s">
        <v>81</v>
      </c>
      <c r="D80" s="14" t="s">
        <v>1</v>
      </c>
      <c r="E80" s="16" t="s">
        <v>47</v>
      </c>
      <c r="F80" s="97">
        <v>6796.4</v>
      </c>
      <c r="G80" s="97">
        <v>4457.22</v>
      </c>
      <c r="H80" s="61">
        <f t="shared" si="18"/>
        <v>65.582072862103473</v>
      </c>
    </row>
    <row r="81" spans="1:8" ht="19.5" customHeight="1" outlineLevel="2">
      <c r="A81" s="20" t="s">
        <v>90</v>
      </c>
      <c r="B81" s="3" t="s">
        <v>0</v>
      </c>
      <c r="C81" s="29" t="s">
        <v>45</v>
      </c>
      <c r="D81" s="4" t="s">
        <v>1</v>
      </c>
      <c r="E81" s="6" t="s">
        <v>47</v>
      </c>
      <c r="F81" s="61">
        <f>F82+F83+F84</f>
        <v>3161.5</v>
      </c>
      <c r="G81" s="61">
        <f t="shared" ref="G81" si="22">G82+G83+G84</f>
        <v>876.37</v>
      </c>
      <c r="H81" s="61">
        <f t="shared" si="18"/>
        <v>27.720069587221257</v>
      </c>
    </row>
    <row r="82" spans="1:8" ht="31.5" customHeight="1" outlineLevel="2">
      <c r="A82" s="20" t="s">
        <v>91</v>
      </c>
      <c r="B82" s="3" t="s">
        <v>2</v>
      </c>
      <c r="C82" s="75" t="s">
        <v>41</v>
      </c>
      <c r="D82" s="4" t="s">
        <v>1</v>
      </c>
      <c r="E82" s="6" t="s">
        <v>47</v>
      </c>
      <c r="F82" s="61">
        <v>537.79999999999995</v>
      </c>
      <c r="G82" s="97">
        <v>53.87</v>
      </c>
      <c r="H82" s="61">
        <f t="shared" si="18"/>
        <v>10.016734845667536</v>
      </c>
    </row>
    <row r="83" spans="1:8" ht="31.5" hidden="1" customHeight="1" outlineLevel="2">
      <c r="A83" s="20" t="s">
        <v>91</v>
      </c>
      <c r="B83" s="11" t="s">
        <v>5</v>
      </c>
      <c r="C83" s="12" t="s">
        <v>41</v>
      </c>
      <c r="D83" s="12" t="s">
        <v>1</v>
      </c>
      <c r="E83" s="13" t="s">
        <v>47</v>
      </c>
      <c r="F83" s="8"/>
      <c r="G83" s="65"/>
      <c r="H83" s="65"/>
    </row>
    <row r="84" spans="1:8" ht="31.5" outlineLevel="2">
      <c r="A84" s="68" t="s">
        <v>91</v>
      </c>
      <c r="B84" s="3" t="s">
        <v>3</v>
      </c>
      <c r="C84" s="29" t="s">
        <v>41</v>
      </c>
      <c r="D84" s="4" t="s">
        <v>1</v>
      </c>
      <c r="E84" s="6" t="s">
        <v>47</v>
      </c>
      <c r="F84" s="99">
        <v>2623.7</v>
      </c>
      <c r="G84" s="97">
        <v>822.5</v>
      </c>
      <c r="H84" s="61">
        <f>G84/F84*100</f>
        <v>31.348858482295995</v>
      </c>
    </row>
    <row r="85" spans="1:8" ht="15.75" hidden="1" customHeight="1" outlineLevel="6">
      <c r="A85" s="24" t="s">
        <v>19</v>
      </c>
      <c r="B85" s="40" t="s">
        <v>0</v>
      </c>
      <c r="C85" s="41" t="s">
        <v>15</v>
      </c>
      <c r="D85" s="41" t="s">
        <v>1</v>
      </c>
      <c r="E85" s="42" t="s">
        <v>47</v>
      </c>
      <c r="F85" s="9">
        <f>F86</f>
        <v>0</v>
      </c>
      <c r="G85" s="1"/>
    </row>
    <row r="86" spans="1:8" ht="15" hidden="1" customHeight="1" outlineLevel="6">
      <c r="A86" s="22" t="s">
        <v>86</v>
      </c>
      <c r="B86" s="3" t="s">
        <v>0</v>
      </c>
      <c r="C86" s="4" t="s">
        <v>88</v>
      </c>
      <c r="D86" s="4" t="s">
        <v>1</v>
      </c>
      <c r="E86" s="6" t="s">
        <v>47</v>
      </c>
      <c r="F86" s="7">
        <f>F87</f>
        <v>0</v>
      </c>
      <c r="G86" s="1"/>
    </row>
    <row r="87" spans="1:8" ht="21.75" hidden="1" customHeight="1" outlineLevel="6">
      <c r="A87" s="22" t="s">
        <v>89</v>
      </c>
      <c r="B87" s="3" t="s">
        <v>2</v>
      </c>
      <c r="C87" s="4" t="s">
        <v>87</v>
      </c>
      <c r="D87" s="4" t="s">
        <v>1</v>
      </c>
      <c r="E87" s="6" t="s">
        <v>47</v>
      </c>
      <c r="F87" s="7"/>
      <c r="G87" s="1"/>
    </row>
    <row r="88" spans="1:8" ht="15.75" hidden="1" customHeight="1" outlineLevel="2">
      <c r="A88" s="25" t="s">
        <v>18</v>
      </c>
      <c r="B88" s="3" t="s">
        <v>0</v>
      </c>
      <c r="C88" s="4" t="s">
        <v>17</v>
      </c>
      <c r="D88" s="4" t="s">
        <v>1</v>
      </c>
      <c r="E88" s="6" t="s">
        <v>4</v>
      </c>
      <c r="F88" s="8"/>
      <c r="G88" s="1"/>
    </row>
    <row r="89" spans="1:8" ht="15.75" hidden="1" customHeight="1" outlineLevel="2">
      <c r="A89" s="25" t="s">
        <v>16</v>
      </c>
      <c r="B89" s="11" t="s">
        <v>3</v>
      </c>
      <c r="C89" s="12" t="s">
        <v>17</v>
      </c>
      <c r="D89" s="12" t="s">
        <v>1</v>
      </c>
      <c r="E89" s="13" t="s">
        <v>4</v>
      </c>
      <c r="F89" s="67"/>
      <c r="G89" s="1"/>
    </row>
    <row r="90" spans="1:8" ht="18.75" customHeight="1" outlineLevel="3">
      <c r="A90" s="68" t="s">
        <v>176</v>
      </c>
      <c r="B90" s="3" t="s">
        <v>0</v>
      </c>
      <c r="C90" s="29" t="s">
        <v>10</v>
      </c>
      <c r="D90" s="4" t="s">
        <v>1</v>
      </c>
      <c r="E90" s="6" t="s">
        <v>47</v>
      </c>
      <c r="F90" s="100">
        <f>F91</f>
        <v>0</v>
      </c>
      <c r="G90" s="100">
        <f>G91</f>
        <v>246</v>
      </c>
      <c r="H90" s="61"/>
    </row>
    <row r="91" spans="1:8" ht="29.25" customHeight="1" outlineLevel="6">
      <c r="A91" s="68" t="s">
        <v>177</v>
      </c>
      <c r="B91" s="3" t="s">
        <v>0</v>
      </c>
      <c r="C91" s="29" t="s">
        <v>11</v>
      </c>
      <c r="D91" s="4" t="s">
        <v>1</v>
      </c>
      <c r="E91" s="6" t="s">
        <v>47</v>
      </c>
      <c r="F91" s="99">
        <f>F92</f>
        <v>0</v>
      </c>
      <c r="G91" s="99">
        <f>G92</f>
        <v>246</v>
      </c>
      <c r="H91" s="61"/>
    </row>
    <row r="92" spans="1:8" ht="30" customHeight="1" outlineLevel="6">
      <c r="A92" s="68" t="s">
        <v>177</v>
      </c>
      <c r="B92" s="3" t="s">
        <v>3</v>
      </c>
      <c r="C92" s="29" t="s">
        <v>14</v>
      </c>
      <c r="D92" s="4" t="s">
        <v>1</v>
      </c>
      <c r="E92" s="6" t="s">
        <v>47</v>
      </c>
      <c r="F92" s="99">
        <v>0</v>
      </c>
      <c r="G92" s="97">
        <v>246</v>
      </c>
      <c r="H92" s="61"/>
    </row>
    <row r="93" spans="1:8" ht="62.25" customHeight="1" outlineLevel="6">
      <c r="A93" s="69" t="s">
        <v>150</v>
      </c>
      <c r="B93" s="3" t="s">
        <v>0</v>
      </c>
      <c r="C93" s="29" t="s">
        <v>12</v>
      </c>
      <c r="D93" s="4" t="s">
        <v>1</v>
      </c>
      <c r="E93" s="6" t="s">
        <v>0</v>
      </c>
      <c r="F93" s="99">
        <f>F94+F95</f>
        <v>155.63</v>
      </c>
      <c r="G93" s="97">
        <f t="shared" ref="G93" si="23">G94+G95</f>
        <v>155.63</v>
      </c>
      <c r="H93" s="61">
        <f>G93/F93*100</f>
        <v>100</v>
      </c>
    </row>
    <row r="94" spans="1:8" ht="42.75" hidden="1" customHeight="1" outlineLevel="6">
      <c r="A94" s="70" t="s">
        <v>44</v>
      </c>
      <c r="B94" s="44" t="s">
        <v>5</v>
      </c>
      <c r="C94" s="43" t="s">
        <v>42</v>
      </c>
      <c r="D94" s="43" t="s">
        <v>1</v>
      </c>
      <c r="E94" s="45" t="s">
        <v>6</v>
      </c>
      <c r="F94" s="8"/>
      <c r="G94" s="1"/>
    </row>
    <row r="95" spans="1:8" ht="64.5" customHeight="1" outlineLevel="6">
      <c r="A95" s="69" t="s">
        <v>85</v>
      </c>
      <c r="B95" s="3" t="s">
        <v>3</v>
      </c>
      <c r="C95" s="29" t="s">
        <v>42</v>
      </c>
      <c r="D95" s="4" t="s">
        <v>1</v>
      </c>
      <c r="E95" s="6" t="s">
        <v>47</v>
      </c>
      <c r="F95" s="99">
        <v>155.63</v>
      </c>
      <c r="G95" s="97">
        <v>155.63</v>
      </c>
      <c r="H95" s="61">
        <f>G95/F95*100</f>
        <v>100</v>
      </c>
    </row>
    <row r="96" spans="1:8" ht="30.75" customHeight="1" outlineLevel="6">
      <c r="A96" s="71" t="s">
        <v>171</v>
      </c>
      <c r="B96" s="3" t="s">
        <v>0</v>
      </c>
      <c r="C96" s="29" t="s">
        <v>13</v>
      </c>
      <c r="D96" s="4" t="s">
        <v>1</v>
      </c>
      <c r="E96" s="6" t="s">
        <v>0</v>
      </c>
      <c r="F96" s="99">
        <f>F97</f>
        <v>-4.46</v>
      </c>
      <c r="G96" s="97">
        <f>G97</f>
        <v>-4.46</v>
      </c>
      <c r="H96" s="61">
        <f t="shared" ref="H96:H97" si="24">G96/F96*100</f>
        <v>100</v>
      </c>
    </row>
    <row r="97" spans="1:8" ht="48" customHeight="1" outlineLevel="2">
      <c r="A97" s="26" t="s">
        <v>172</v>
      </c>
      <c r="B97" s="56" t="s">
        <v>3</v>
      </c>
      <c r="C97" s="76" t="s">
        <v>43</v>
      </c>
      <c r="D97" s="58" t="s">
        <v>1</v>
      </c>
      <c r="E97" s="59" t="s">
        <v>6</v>
      </c>
      <c r="F97" s="97">
        <v>-4.46</v>
      </c>
      <c r="G97" s="97">
        <v>-4.46</v>
      </c>
      <c r="H97" s="61">
        <f t="shared" si="24"/>
        <v>100</v>
      </c>
    </row>
    <row r="98" spans="1:8" ht="26.25" customHeight="1" outlineLevel="3">
      <c r="A98" s="80" t="s">
        <v>73</v>
      </c>
      <c r="B98" s="80"/>
      <c r="C98" s="81"/>
      <c r="D98" s="80"/>
      <c r="E98" s="80"/>
      <c r="F98" s="2">
        <f>F7+F40</f>
        <v>538993.62</v>
      </c>
      <c r="G98" s="2">
        <f>G7+G40</f>
        <v>392853.99000000005</v>
      </c>
      <c r="H98" s="2">
        <f>G98/F98*100</f>
        <v>72.886575169479755</v>
      </c>
    </row>
    <row r="99" spans="1:8" ht="46.5" customHeight="1" outlineLevel="6"/>
    <row r="100" spans="1:8" ht="46.5" customHeight="1" outlineLevel="6"/>
    <row r="101" spans="1:8" ht="46.5" customHeight="1" outlineLevel="6"/>
    <row r="102" spans="1:8" outlineLevel="3"/>
    <row r="103" spans="1:8" outlineLevel="4"/>
    <row r="104" spans="1:8" outlineLevel="6"/>
    <row r="105" spans="1:8" outlineLevel="4"/>
    <row r="106" spans="1:8" outlineLevel="6"/>
    <row r="107" spans="1:8" outlineLevel="2"/>
    <row r="108" spans="1:8" outlineLevel="2"/>
    <row r="109" spans="1:8" outlineLevel="2"/>
    <row r="110" spans="1:8" outlineLevel="2"/>
    <row r="111" spans="1:8" outlineLevel="3"/>
    <row r="112" spans="1:8" outlineLevel="3"/>
    <row r="113" outlineLevel="3"/>
    <row r="114" outlineLevel="3"/>
    <row r="115" outlineLevel="3"/>
    <row r="116" outlineLevel="3"/>
    <row r="117" outlineLevel="6"/>
    <row r="118" outlineLevel="6"/>
    <row r="119" outlineLevel="6"/>
    <row r="120" outlineLevel="6"/>
    <row r="121" outlineLevel="2"/>
    <row r="122" outlineLevel="6"/>
    <row r="123" outlineLevel="6"/>
    <row r="124" outlineLevel="6"/>
    <row r="125" outlineLevel="6"/>
    <row r="126" outlineLevel="6"/>
    <row r="127" outlineLevel="6"/>
    <row r="128" outlineLevel="6"/>
    <row r="129" outlineLevel="6"/>
    <row r="130" outlineLevel="6"/>
  </sheetData>
  <autoFilter ref="A6:F98">
    <filterColumn colId="1" showButton="0"/>
    <filterColumn colId="2" showButton="0"/>
    <filterColumn colId="3" showButton="0"/>
    <filterColumn colId="5">
      <filters>
        <filter val="10775,2"/>
        <filter val="108 800,86"/>
        <filter val="115 493,50"/>
        <filter val="121,5"/>
        <filter val="13 891,80"/>
        <filter val="1782"/>
        <filter val="2 580,00"/>
        <filter val="213,3"/>
        <filter val="232"/>
        <filter val="2362,80"/>
        <filter val="237"/>
        <filter val="2370"/>
        <filter val="2580"/>
        <filter val="31236"/>
        <filter val="320 486,36"/>
        <filter val="3325,5"/>
        <filter val="392 528,06"/>
        <filter val="3939,1"/>
        <filter val="5"/>
        <filter val="5083,76"/>
        <filter val="576,5"/>
        <filter val="576,50"/>
        <filter val="67252,1"/>
        <filter val="7 424,00"/>
        <filter val="7187"/>
        <filter val="72 041,70"/>
        <filter val="72 457,36"/>
        <filter val="83517,6"/>
        <filter val="88 768,00"/>
        <filter val="88768,00"/>
        <filter val="9159,00"/>
        <filter val="94292,8"/>
      </filters>
    </filterColumn>
  </autoFilter>
  <mergeCells count="8">
    <mergeCell ref="F1:H1"/>
    <mergeCell ref="F2:H2"/>
    <mergeCell ref="G5:H5"/>
    <mergeCell ref="A98:E98"/>
    <mergeCell ref="A3:F3"/>
    <mergeCell ref="A5:F5"/>
    <mergeCell ref="B6:E6"/>
    <mergeCell ref="A4:H4"/>
  </mergeCells>
  <pageMargins left="0.9055118110236221" right="0.31496062992125984" top="0.35433070866141736" bottom="0.35433070866141736" header="0.31496062992125984" footer="0.31496062992125984"/>
  <pageSetup paperSize="9" scale="6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1пг 2023</vt:lpstr>
      <vt:lpstr>'1пг 2023'!Заголовки_для_печати</vt:lpstr>
    </vt:vector>
  </TitlesOfParts>
  <Company>RAIFO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</dc:creator>
  <cp:lastModifiedBy>Пользователь Windows</cp:lastModifiedBy>
  <cp:lastPrinted>2023-07-12T06:57:59Z</cp:lastPrinted>
  <dcterms:created xsi:type="dcterms:W3CDTF">2010-02-25T12:00:46Z</dcterms:created>
  <dcterms:modified xsi:type="dcterms:W3CDTF">2023-10-05T13:48:06Z</dcterms:modified>
</cp:coreProperties>
</file>